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5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<sst xmlns="http://schemas.openxmlformats.org/spreadsheetml/2006/main" count="3247" uniqueCount="2074">
  <si>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</si>
  <si>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</si>
  <si>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</si>
  <si>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</si>
  <si>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</si>
  <si>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</si>
  <si>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</si>
  <si>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</si>
  <si>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</si>
  <si>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</si>
  <si>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</si>
  <si>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</si>
  <si>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</si>
  <si>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</si>
  <si>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</si>
  <si>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</si>
  <si>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</si>
  <si>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</si>
  <si>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</si>
  <si>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</si>
  <si>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</si>
  <si>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</si>
  <si>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</si>
  <si>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</si>
  <si>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</si>
  <si>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</si>
  <si>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</si>
  <si>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</si>
  <si>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</si>
  <si>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</si>
  <si>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</si>
  <si>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</si>
  <si>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</si>
  <si>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</si>
  <si>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</si>
  <si>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</si>
  <si>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</si>
  <si>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</si>
  <si>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</si>
  <si>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</si>
  <si>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</si>
  <si>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</si>
  <si>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</si>
  <si>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</si>
  <si>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</si>
  <si>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</si>
  <si>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</si>
  <si>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</si>
  <si>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</si>
  <si>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</si>
  <si>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</si>
  <si>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</si>
  <si>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</si>
  <si>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</si>
  <si>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</si>
  <si>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</si>
  <si>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</si>
  <si>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</si>
  <si>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</si>
  <si>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</si>
  <si>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</si>
  <si>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</si>
  <si>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</si>
  <si>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</si>
  <si>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</si>
  <si>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</si>
  <si>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</si>
  <si>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</si>
  <si>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</si>
  <si>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</si>
  <si>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</si>
  <si>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</si>
  <si>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</si>
  <si>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</si>
  <si>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</si>
  <si>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</si>
  <si>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</si>
  <si>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</si>
  <si>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</si>
  <si>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</si>
  <si>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</si>
  <si>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</si>
  <si>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</si>
  <si>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</si>
  <si>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</si>
  <si>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</si>
  <si>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</si>
  <si>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</si>
  <si>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</si>
  <si>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</si>
  <si>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</si>
  <si>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</si>
  <si>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</si>
  <si>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</si>
  <si>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</si>
  <si>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</si>
  <si>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</si>
  <si>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</si>
  <si>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</si>
  <si>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</si>
  <si>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</si>
  <si>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</si>
  <si>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</si>
  <si>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</si>
  <si>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</si>
  <si>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</si>
  <si>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</si>
  <si>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</si>
  <si>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</si>
  <si>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</si>
  <si>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</si>
  <si>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</si>
  <si>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</si>
  <si>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</si>
  <si>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</si>
  <si>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</si>
  <si>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</si>
  <si>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</si>
  <si>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</si>
  <si>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</si>
  <si>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</si>
  <si>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</si>
  <si>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</si>
  <si>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</si>
  <si>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</si>
  <si>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</si>
  <si>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</si>
  <si>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</si>
  <si>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</si>
  <si>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</si>
  <si>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</si>
  <si>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</si>
  <si>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</si>
  <si>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</si>
  <si>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</si>
  <si>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</si>
  <si>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</si>
  <si>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</si>
  <si>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</si>
  <si>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</si>
  <si>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</si>
  <si>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</si>
  <si>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</si>
  <si>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</si>
  <si>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</si>
  <si>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</si>
  <si>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</si>
  <si>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</si>
  <si>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</si>
  <si>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</si>
  <si>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</si>
  <si>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</si>
  <si>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</si>
  <si>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</si>
  <si>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</si>
  <si>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</si>
  <si>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</si>
  <si>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</si>
  <si>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</si>
  <si>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</si>
  <si>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</si>
  <si>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</si>
  <si>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</si>
  <si>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</si>
  <si>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</si>
  <si>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</si>
  <si>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</si>
  <si>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</si>
  <si>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</si>
  <si>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</si>
  <si>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</si>
  <si>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</si>
  <si>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</si>
  <si>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</si>
  <si>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</si>
  <si>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</si>
  <si>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</si>
  <si>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</si>
  <si>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</si>
  <si>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</si>
  <si>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</si>
  <si>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</si>
  <si>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</si>
  <si>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</si>
  <si>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</si>
  <si>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</si>
  <si>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</si>
  <si>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</si>
  <si>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</si>
  <si>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</si>
  <si>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</si>
  <si>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</si>
  <si>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</si>
  <si>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</si>
  <si>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</si>
  <si>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</si>
  <si>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</si>
  <si>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</si>
  <si>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</si>
  <si>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</si>
  <si>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</si>
  <si>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</si>
  <si>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</si>
  <si>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</si>
  <si>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</si>
  <si>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</si>
  <si>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</si>
  <si>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</si>
  <si>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</si>
  <si>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</si>
  <si>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</si>
  <si>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</si>
  <si>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</si>
  <si>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</si>
  <si>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</si>
  <si>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</si>
  <si>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</si>
  <si>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</si>
  <si>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</si>
  <si>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</si>
  <si>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</si>
  <si>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</si>
  <si>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</si>
  <si>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</si>
  <si>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</si>
  <si>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</si>
  <si>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</si>
  <si>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</si>
  <si>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</si>
  <si>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</si>
  <si>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</si>
  <si>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</si>
  <si>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</si>
  <si>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</si>
  <si>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</si>
  <si>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</si>
  <si>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</si>
  <si>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</si>
  <si>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</si>
  <si>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</si>
  <si>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</si>
  <si>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</si>
  <si>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</si>
  <si>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</si>
  <si>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</si>
  <si>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</si>
  <si>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</si>
  <si>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</si>
  <si>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</si>
  <si>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</si>
  <si>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</si>
  <si>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</si>
  <si>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</si>
  <si>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</si>
  <si>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</si>
  <si>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</si>
  <si>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</si>
  <si>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</si>
  <si>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</si>
  <si>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</si>
  <si>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</si>
  <si>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</si>
  <si>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</si>
  <si>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</si>
  <si>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</si>
  <si>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</si>
  <si>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</si>
  <si>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</si>
  <si>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</si>
  <si>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</si>
  <si>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</si>
  <si>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</si>
  <si>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</si>
  <si>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</si>
  <si>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</si>
  <si>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</si>
  <si>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</si>
  <si>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</si>
  <si>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</si>
  <si>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</si>
  <si>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</si>
  <si>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</si>
  <si>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</si>
  <si>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</si>
  <si>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</si>
  <si>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</si>
  <si>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</si>
  <si>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</si>
  <si>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</si>
  <si>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</si>
  <si>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</si>
  <si>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</si>
  <si>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</si>
  <si>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</si>
  <si>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</si>
  <si>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</si>
  <si>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</si>
  <si>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</si>
  <si>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</si>
  <si>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</si>
  <si>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</si>
  <si>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</si>
  <si>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</si>
  <si>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</si>
  <si>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</si>
  <si>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</si>
  <si>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</si>
  <si>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</si>
  <si>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</si>
  <si>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</si>
  <si>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</si>
  <si>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</si>
  <si>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</si>
  <si>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</si>
  <si>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</si>
  <si>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</si>
  <si>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</si>
  <si>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</si>
  <si>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</si>
  <si>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</si>
  <si>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</si>
  <si>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</si>
  <si>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</si>
  <si>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</si>
  <si>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</si>
  <si>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</si>
  <si>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</si>
  <si>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</si>
  <si>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</si>
  <si>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</si>
  <si>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</si>
  <si>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</si>
  <si>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</si>
  <si>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</si>
  <si>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</si>
  <si>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</si>
  <si>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</si>
  <si>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</si>
  <si>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</si>
  <si>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</si>
  <si>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</si>
  <si>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</si>
  <si>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</si>
  <si>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</si>
  <si>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</si>
  <si>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</si>
  <si>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</si>
  <si>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</si>
  <si>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</si>
  <si>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</si>
  <si>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</si>
  <si>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</si>
  <si>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</si>
  <si>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</si>
  <si>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</si>
  <si>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</si>
  <si>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</si>
  <si>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</si>
  <si>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</si>
  <si>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</si>
  <si>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</si>
  <si>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</si>
  <si>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</si>
  <si>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</si>
  <si>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</si>
  <si>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</si>
  <si>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</si>
  <si>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</si>
  <si>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</si>
  <si>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</si>
  <si>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</si>
  <si>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</si>
  <si>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</si>
  <si>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</si>
  <si>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</si>
  <si>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</si>
  <si>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</si>
  <si>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</si>
  <si>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</si>
  <si>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</si>
  <si>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</si>
  <si>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</si>
  <si>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</si>
  <si>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</si>
  <si>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</si>
  <si>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</si>
  <si>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</si>
  <si>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</si>
  <si>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</si>
  <si>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</si>
  <si>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</si>
  <si>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</si>
  <si>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</si>
  <si>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</si>
  <si>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</si>
  <si>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</si>
  <si>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</si>
  <si>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</si>
  <si>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</si>
  <si>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</si>
  <si>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</si>
  <si>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</si>
  <si>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</si>
  <si>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</si>
  <si>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</si>
  <si>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</si>
  <si>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</si>
  <si>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</si>
  <si>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</si>
  <si>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</si>
  <si>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</si>
  <si>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</si>
  <si>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</si>
  <si>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</si>
  <si>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</si>
  <si>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</si>
  <si>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</si>
  <si>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</si>
  <si>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</si>
  <si>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</si>
  <si>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</si>
  <si>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</si>
  <si>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</si>
  <si>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</si>
  <si>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</si>
  <si>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</si>
  <si>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</si>
  <si>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</si>
  <si>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</si>
  <si>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</si>
  <si>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</si>
  <si>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</si>
  <si>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</si>
  <si>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</si>
  <si>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</si>
  <si>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</si>
  <si>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</si>
  <si>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</si>
  <si>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</si>
  <si>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</si>
  <si>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</si>
  <si>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</si>
  <si>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</si>
  <si>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</si>
  <si>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</si>
  <si>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</si>
  <si>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</si>
  <si>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</si>
  <si>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</si>
  <si>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</si>
  <si>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</si>
  <si>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</si>
  <si>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</si>
  <si>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</si>
  <si>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</si>
  <si>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</si>
  <si>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</si>
  <si>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</si>
  <si>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</si>
  <si>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</si>
  <si>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</si>
  <si>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</si>
  <si>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</si>
  <si>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</si>
  <si>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</si>
  <si>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</si>
  <si>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</si>
  <si>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</si>
  <si>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</si>
  <si>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</si>
  <si>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</si>
  <si>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</si>
  <si>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</si>
  <si>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</si>
  <si>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</si>
  <si>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</si>
  <si>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</si>
  <si>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</si>
  <si>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</si>
  <si>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</si>
  <si>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</si>
  <si>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</si>
  <si>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</si>
  <si>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</si>
  <si>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</si>
  <si>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</si>
  <si>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</si>
  <si>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</si>
  <si>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</si>
  <si>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</si>
  <si>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</si>
  <si>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</si>
  <si>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</si>
  <si>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</si>
  <si>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</si>
  <si>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</si>
  <si>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</si>
  <si>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</si>
  <si>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</si>
  <si>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</si>
  <si>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</si>
  <si>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</si>
  <si>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</si>
  <si>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</si>
  <si>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</si>
  <si>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</si>
  <si>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</si>
  <si>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</si>
  <si>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</si>
  <si>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</si>
  <si>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</si>
  <si>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</si>
  <si>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</si>
  <si>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</si>
  <si>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</si>
  <si>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</si>
  <si>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</si>
  <si>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</si>
  <si>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</si>
  <si>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</si>
  <si>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</si>
  <si>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</si>
  <si>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</si>
  <si>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</si>
  <si>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</si>
  <si>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</si>
  <si>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</si>
  <si>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</si>
  <si>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</si>
  <si>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</si>
  <si>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</si>
  <si>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</si>
  <si>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</si>
  <si>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</si>
  <si>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</si>
  <si>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</si>
  <si>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</si>
  <si>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</si>
  <si>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</si>
  <si>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</si>
  <si>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</si>
  <si>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</si>
  <si>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</si>
  <si>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</si>
  <si>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</si>
  <si>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</si>
  <si>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</si>
  <si>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</si>
  <si>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</si>
  <si>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</si>
  <si>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</si>
  <si>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</si>
  <si>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</si>
  <si>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</si>
  <si>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</si>
  <si>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</si>
  <si>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</si>
  <si>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</si>
  <si>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</si>
  <si>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</si>
  <si>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</si>
  <si>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</si>
  <si>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</si>
  <si>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</si>
  <si>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</si>
  <si>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</si>
  <si>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</si>
  <si>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</si>
  <si>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</si>
  <si>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</si>
  <si>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</si>
  <si>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</si>
  <si>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</si>
  <si>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</si>
  <si>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</si>
  <si>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</si>
  <si>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</si>
  <si>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</si>
  <si>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</si>
  <si>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</si>
  <si>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</si>
  <si>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</si>
  <si>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</si>
  <si>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</si>
  <si>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</si>
  <si>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</si>
  <si>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</si>
  <si>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</si>
  <si>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</si>
  <si>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</si>
  <si>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</si>
  <si>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</si>
  <si>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</si>
  <si>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</si>
  <si>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</si>
  <si>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</si>
  <si>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</si>
  <si>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</si>
  <si>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</si>
  <si>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</si>
  <si>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</si>
  <si>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</si>
  <si>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</si>
  <si>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</si>
  <si>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</si>
  <si>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</si>
  <si>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</si>
  <si>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</si>
  <si>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</si>
  <si>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</si>
  <si>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</si>
  <si>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</si>
  <si>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</si>
  <si>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</si>
  <si>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</si>
  <si>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</si>
  <si>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</si>
  <si>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</si>
  <si>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</si>
  <si>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</si>
  <si>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</si>
  <si>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</si>
  <si>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</si>
  <si>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</si>
  <si>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</si>
  <si>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</si>
  <si>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</si>
  <si>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</si>
  <si>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</si>
  <si>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</si>
  <si>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</si>
  <si>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</si>
  <si>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</si>
  <si>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</si>
  <si>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</si>
  <si>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</si>
  <si>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</si>
  <si>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</si>
  <si>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</si>
  <si>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</si>
  <si>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</si>
  <si>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</si>
  <si>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</si>
  <si>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</si>
  <si>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</si>
  <si>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</si>
  <si>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</si>
  <si>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</si>
  <si>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</si>
  <si>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</si>
  <si>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</si>
  <si>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</si>
  <si>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</si>
  <si>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</si>
  <si>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</si>
  <si>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</si>
  <si>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</si>
  <si>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</si>
  <si>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</si>
  <si>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</si>
  <si>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</si>
  <si>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</si>
  <si>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</si>
  <si>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</si>
  <si>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</si>
  <si>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</si>
  <si>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</si>
  <si>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</si>
  <si>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</si>
  <si>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</si>
  <si>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</si>
  <si>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</si>
  <si>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</si>
  <si>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</si>
  <si>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</si>
  <si>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</si>
  <si>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</si>
  <si>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</si>
  <si>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</si>
  <si>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</si>
  <si>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</si>
  <si>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</si>
  <si>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</si>
  <si>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</si>
  <si>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</si>
  <si>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</si>
  <si>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</si>
  <si>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</si>
  <si>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</si>
  <si>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</si>
  <si>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</si>
  <si>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</si>
  <si>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</si>
  <si>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</si>
  <si>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</si>
  <si>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</si>
  <si>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</si>
  <si>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</si>
  <si>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</si>
  <si>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</si>
  <si>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</si>
  <si>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</si>
  <si>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</si>
  <si>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</si>
  <si>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</si>
  <si>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</si>
  <si>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</si>
  <si>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</si>
  <si>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</si>
  <si>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</si>
  <si>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</si>
  <si>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</si>
  <si>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</si>
  <si>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</si>
  <si>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</si>
  <si>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</si>
  <si>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</si>
  <si>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</si>
  <si>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</si>
  <si>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</si>
  <si>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</si>
  <si>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</si>
  <si>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</si>
  <si>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</si>
  <si>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</si>
  <si>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</si>
  <si>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</si>
  <si>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</si>
  <si>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</si>
  <si>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</si>
  <si>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</si>
  <si>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</si>
  <si>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</si>
  <si>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</si>
  <si>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</si>
  <si>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</si>
  <si>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</si>
  <si>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</si>
  <si>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</si>
  <si>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</si>
  <si>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</si>
  <si>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</si>
  <si>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</si>
  <si>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</si>
  <si>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</si>
  <si>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</si>
  <si>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</si>
  <si>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</si>
  <si>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</si>
  <si>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</si>
  <si>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</si>
  <si>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</si>
  <si>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</si>
  <si>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</si>
  <si>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</si>
  <si>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</si>
  <si>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</si>
  <si>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</si>
  <si>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</si>
  <si>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</si>
  <si>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</si>
  <si>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</si>
  <si>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</si>
  <si>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</si>
  <si>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</si>
  <si>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</si>
  <si>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</si>
  <si>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</si>
  <si>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</si>
  <si>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</si>
  <si>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</si>
  <si>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</si>
  <si>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</si>
  <si>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</si>
  <si>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</si>
  <si>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</si>
  <si>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</si>
  <si>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</si>
  <si>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</si>
  <si>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</si>
  <si>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</si>
  <si>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</si>
  <si>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</si>
  <si>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</si>
  <si>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</si>
  <si>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</si>
  <si>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</si>
  <si>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</si>
  <si>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</si>
  <si>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</si>
  <si>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</si>
  <si>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</si>
  <si>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</si>
  <si>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</si>
  <si>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</si>
  <si>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</si>
  <si>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</si>
  <si>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</si>
  <si>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</si>
  <si>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</si>
  <si>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</si>
  <si>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</si>
  <si>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</si>
  <si>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</si>
  <si>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</si>
  <si>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</si>
  <si>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</si>
  <si>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</si>
  <si>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</si>
  <si>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</si>
  <si>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</si>
  <si>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</si>
  <si>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</si>
  <si>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</si>
  <si>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</si>
  <si>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</si>
  <si>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</si>
  <si>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</si>
  <si>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</si>
  <si>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</si>
  <si>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</si>
  <si>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</si>
  <si>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</si>
  <si>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</si>
  <si>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</si>
  <si>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</si>
  <si>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</si>
  <si>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</si>
  <si>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</si>
  <si>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</si>
  <si>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</si>
  <si>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</si>
  <si>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</si>
  <si>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</si>
  <si>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</si>
  <si>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</si>
  <si>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</si>
  <si>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</si>
  <si>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</si>
  <si>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</si>
  <si>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</si>
  <si>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</si>
  <si>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</si>
  <si>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</si>
  <si>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</si>
  <si>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</si>
  <si>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</si>
  <si>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</si>
  <si>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</si>
  <si>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</si>
  <si>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</si>
  <si>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</si>
  <si>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</si>
  <si>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</si>
  <si>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</si>
  <si>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</si>
  <si>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</si>
  <si>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</si>
  <si>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</si>
  <si>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</si>
  <si>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</si>
  <si>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</si>
  <si>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</si>
  <si>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</si>
  <si>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</si>
  <si>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</si>
  <si>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</si>
  <si>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</si>
  <si>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</si>
  <si>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</si>
  <si>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</si>
  <si>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</si>
  <si>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</si>
  <si>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</si>
  <si>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</si>
  <si>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</si>
  <si>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</si>
  <si>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</si>
  <si>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</si>
  <si>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</si>
  <si>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</si>
  <si>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</si>
  <si>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</si>
  <si>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</si>
  <si>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</si>
  <si>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</si>
  <si>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</si>
  <si>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</si>
  <si>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</si>
  <si>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</si>
  <si>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</si>
  <si>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</si>
  <si>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</si>
  <si>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</si>
  <si>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</si>
  <si>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</si>
  <si>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</si>
  <si>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</si>
  <si>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</si>
  <si>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</si>
  <si>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</si>
  <si>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</si>
  <si>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</si>
  <si>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</si>
  <si>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</si>
  <si>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</si>
  <si>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</si>
  <si>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</si>
  <si>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</si>
  <si>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</si>
  <si>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</si>
  <si>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</si>
  <si>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</si>
  <si>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</si>
  <si>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</si>
  <si>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</si>
  <si>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</si>
  <si>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</si>
  <si>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</si>
  <si>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</si>
  <si>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</si>
  <si>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</si>
  <si>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</si>
  <si>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</si>
  <si>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</si>
  <si>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</si>
  <si>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</si>
  <si>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</si>
  <si>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</si>
  <si>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</si>
  <si>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</si>
  <si>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</si>
  <si>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</si>
  <si>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</si>
  <si>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</si>
  <si>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</si>
  <si>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</si>
  <si>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</si>
  <si>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</si>
  <si>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</si>
  <si>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</si>
  <si>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</si>
  <si>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</si>
  <si>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</si>
  <si>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</si>
  <si>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</si>
  <si>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</si>
  <si>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</si>
  <si>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</si>
  <si>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</si>
  <si>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</si>
  <si>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</si>
  <si>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</si>
  <si>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</si>
  <si>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</si>
  <si>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</si>
  <si>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</si>
  <si>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</si>
  <si>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</si>
  <si>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</si>
  <si>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</si>
  <si>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</si>
  <si>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</si>
  <si>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</si>
  <si>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</si>
  <si>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</si>
  <si>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</si>
  <si>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</si>
  <si>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</si>
  <si>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</si>
  <si>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</si>
  <si>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</si>
  <si>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</si>
  <si>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</si>
  <si>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</si>
  <si>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</si>
  <si>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</si>
  <si>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</si>
  <si>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</si>
  <si>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</si>
  <si>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</si>
  <si>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</si>
  <si>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</si>
  <si>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</si>
  <si>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</si>
  <si>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</si>
  <si>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</si>
  <si>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</si>
  <si>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</si>
  <si>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</si>
  <si>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</si>
  <si>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</si>
  <si>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</si>
  <si>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</si>
  <si>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</si>
  <si>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</si>
  <si>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</si>
  <si>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</si>
  <si>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</si>
  <si>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</si>
  <si>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</si>
  <si>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</si>
  <si>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</si>
  <si>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</si>
  <si>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</si>
  <si>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</si>
  <si>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</si>
  <si>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</si>
  <si>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</si>
  <si>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</si>
  <si>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</si>
  <si>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</si>
  <si>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</si>
  <si>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</si>
  <si>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</si>
  <si>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</si>
  <si>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</si>
  <si>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</si>
  <si>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</si>
  <si>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</si>
  <si>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</si>
  <si>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</si>
  <si>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</si>
  <si>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</si>
  <si>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</si>
  <si>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</si>
  <si>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</si>
  <si>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</si>
  <si>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</si>
  <si>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</si>
  <si>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</si>
  <si>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</si>
  <si>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</si>
  <si>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</si>
  <si>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</si>
  <si>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</si>
  <si>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</si>
  <si>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</si>
  <si>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</si>
  <si>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</si>
  <si>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</si>
  <si>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</si>
  <si>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</si>
  <si>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</si>
  <si>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</si>
  <si>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</si>
  <si>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</si>
  <si>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</si>
  <si>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</si>
  <si>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</si>
  <si>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</si>
  <si>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</si>
  <si>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</si>
  <si>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</si>
  <si>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</si>
  <si>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</si>
  <si>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</si>
  <si>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</si>
  <si>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</si>
  <si>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</si>
  <si>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</si>
  <si>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</si>
  <si>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</si>
  <si>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</si>
  <si>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</si>
  <si>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</si>
  <si>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</si>
  <si>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</si>
  <si>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</si>
  <si>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</si>
  <si>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</si>
  <si>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</si>
  <si>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</si>
  <si>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</si>
  <si>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</si>
  <si>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</si>
  <si>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</si>
  <si>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</si>
  <si>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</si>
  <si>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</si>
  <si>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</si>
  <si>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</si>
  <si>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</si>
  <si>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</si>
  <si>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</si>
  <si>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</si>
  <si>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</si>
  <si>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</si>
  <si>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</si>
  <si>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</si>
  <si>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</si>
  <si>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</si>
  <si>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</si>
  <si>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</si>
  <si>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</si>
  <si>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</si>
  <si>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</si>
  <si>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</si>
  <si>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</si>
  <si>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</si>
  <si>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</si>
  <si>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</si>
  <si>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</si>
  <si>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</si>
  <si>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</si>
  <si>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</si>
  <si>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</si>
  <si>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</si>
  <si>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</si>
  <si>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</si>
  <si>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</si>
  <si>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</si>
  <si>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</si>
  <si>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</si>
  <si>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</si>
  <si>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</si>
  <si>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</si>
  <si>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</si>
  <si>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</si>
  <si>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</si>
  <si>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</si>
  <si>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</si>
  <si>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</si>
  <si>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</si>
  <si>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</si>
  <si>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</si>
  <si>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</si>
  <si>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</si>
  <si>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</si>
  <si>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</si>
  <si>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</si>
  <si>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</si>
  <si>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</si>
  <si>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</si>
  <si>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</si>
  <si>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</si>
  <si>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</si>
  <si>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</si>
  <si>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</si>
  <si>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</si>
  <si>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</si>
  <si>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</si>
  <si>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</si>
  <si>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</si>
  <si>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</si>
  <si>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</si>
  <si>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</si>
  <si>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</si>
  <si>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</si>
  <si>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</si>
  <si>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</si>
  <si>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</si>
  <si>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</si>
  <si>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</si>
  <si>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</si>
  <si>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</si>
  <si>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</si>
  <si>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</si>
  <si>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</si>
  <si>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</si>
  <si>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</si>
  <si>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</si>
  <si>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</si>
  <si>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</si>
  <si>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</si>
  <si>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</si>
  <si>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</si>
  <si>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</si>
  <si>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</si>
  <si>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</si>
  <si>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</si>
  <si>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</si>
  <si>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</si>
  <si>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</si>
  <si>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</si>
  <si>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</si>
  <si>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</si>
  <si>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</si>
  <si>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</si>
  <si>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</si>
  <si>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</si>
  <si>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</si>
  <si>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</si>
  <si>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</si>
  <si>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</si>
  <si>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</si>
  <si>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</si>
  <si>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</si>
  <si>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</si>
  <si>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</si>
  <si>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</si>
  <si>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</si>
  <si>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</si>
  <si>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</si>
  <si>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</si>
  <si>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</si>
  <si>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</si>
  <si>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</si>
  <si>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</si>
  <si>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</si>
  <si>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</si>
  <si>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</si>
  <si>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</si>
  <si>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</si>
  <si>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</si>
  <si>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</si>
  <si>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</si>
  <si>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</si>
  <si>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</si>
  <si>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</si>
  <si>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</si>
  <si>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</si>
  <si>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</si>
  <si>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</si>
  <si>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</si>
  <si>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</si>
  <si>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</si>
  <si>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</si>
  <si>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</si>
  <si>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</si>
  <si>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</si>
  <si>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</si>
  <si>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</si>
  <si>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</si>
  <si>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</si>
  <si>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</si>
  <si>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</si>
  <si>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</si>
  <si>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</si>
  <si>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</si>
  <si>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</si>
  <si>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</si>
  <si>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</si>
  <si>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</si>
  <si>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</si>
  <si>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</si>
  <si>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</si>
  <si>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</si>
  <si>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</si>
  <si>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</si>
  <si>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</si>
  <si>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</si>
  <si>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</si>
  <si>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</si>
  <si>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</si>
  <si>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</si>
  <si>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</si>
  <si>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</si>
  <si>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</si>
  <si>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</si>
  <si>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</si>
  <si>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</si>
  <si>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</si>
  <si>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</si>
  <si>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</si>
  <si>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</si>
  <si>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</si>
  <si>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</si>
  <si>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</si>
  <si>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</si>
  <si>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</si>
  <si>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</si>
  <si>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</si>
  <si>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</si>
  <si>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</si>
  <si>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</si>
  <si>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</si>
  <si>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</si>
  <si>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</si>
  <si>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</si>
  <si>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</si>
  <si>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</si>
  <si>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</si>
  <si>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</si>
  <si>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</si>
  <si>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</si>
  <si>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</si>
  <si>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</si>
  <si>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</si>
  <si>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</si>
  <si>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</si>
  <si>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</si>
  <si>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</si>
  <si>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</si>
  <si>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</si>
  <si>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</si>
  <si>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</si>
  <si>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</si>
  <si>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</si>
  <si>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</si>
  <si>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</si>
  <si>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</si>
  <si>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</si>
  <si>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</si>
  <si>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</si>
  <si>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</si>
  <si>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</si>
  <si>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</si>
  <si>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</si>
  <si>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</si>
  <si>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</si>
  <si>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</si>
  <si>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</si>
  <si>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</si>
  <si>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</si>
  <si>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</si>
  <si>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</si>
  <si>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</si>
  <si>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</si>
  <si>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</si>
  <si>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</si>
  <si>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</si>
  <si>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</si>
  <si>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</si>
  <si>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</si>
  <si>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</si>
  <si>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</si>
  <si>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</si>
  <si>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</si>
  <si>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</si>
  <si>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</si>
  <si>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</si>
  <si>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</si>
  <si>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</si>
  <si>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</si>
  <si>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</si>
  <si>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</si>
  <si>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</si>
  <si>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</si>
  <si>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</si>
  <si>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</si>
  <si>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</si>
  <si>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</si>
  <si>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</si>
  <si>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</si>
  <si>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</si>
  <si>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</si>
  <si>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</si>
  <si>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</si>
  <si>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</si>
  <si>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</si>
  <si>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</si>
  <si>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</si>
  <si>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</si>
  <si>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</si>
  <si>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</si>
  <si>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</si>
  <si>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</si>
  <si>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</si>
  <si>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</si>
  <si>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</si>
  <si>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</si>
  <si>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</si>
  <si>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</si>
  <si>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</si>
  <si>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</si>
  <si>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</si>
  <si>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</si>
  <si>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</si>
  <si>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</si>
  <si>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</si>
  <si>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</si>
  <si>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</si>
  <si>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</si>
  <si>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</si>
  <si>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</si>
  <si>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</si>
  <si>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</si>
  <si>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</si>
  <si>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</si>
  <si>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</si>
  <si>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</si>
  <si>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</si>
  <si>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</si>
  <si>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</si>
  <si>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</si>
  <si>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</si>
  <si>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</si>
  <si>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</si>
  <si>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</si>
  <si>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</si>
  <si>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</si>
  <si>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</si>
  <si>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</si>
  <si>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</si>
  <si>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</si>
  <si>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</si>
  <si>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</si>
  <si>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</si>
  <si>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</si>
  <si>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</si>
  <si>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</si>
  <si>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</si>
  <si>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</si>
  <si>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</si>
  <si>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</si>
  <si>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</si>
  <si>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</si>
  <si>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</si>
  <si>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</si>
  <si>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</si>
  <si>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</si>
  <si>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</si>
  <si>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</si>
  <si>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</si>
  <si>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</si>
  <si>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</si>
  <si>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</si>
  <si>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</si>
  <si>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</si>
  <si>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</si>
  <si>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</si>
  <si>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</si>
  <si>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</si>
  <si>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</si>
  <si>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</si>
  <si>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</si>
  <si>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</si>
  <si>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</si>
  <si>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</si>
  <si>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</si>
  <si>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</si>
  <si>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</si>
  <si>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</si>
  <si>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</si>
  <si>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</si>
  <si>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</si>
  <si>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</si>
  <si>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</si>
  <si>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</si>
  <si>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</si>
  <si>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</si>
  <si>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</si>
  <si>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</si>
  <si>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</si>
  <si>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</si>
  <si>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</si>
  <si>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</si>
  <si>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</si>
  <si>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</si>
  <si>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</si>
  <si>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</si>
  <si>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</si>
  <si>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</si>
  <si>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</si>
  <si>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</si>
  <si>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</si>
  <si>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</si>
  <si>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</si>
  <si>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</si>
  <si>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</si>
  <si>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</si>
  <si>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</si>
  <si>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</si>
  <si>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</si>
  <si>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</si>
  <si>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</si>
  <si>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</si>
  <si>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</si>
  <si>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</si>
  <si>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</si>
  <si>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</si>
  <si>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</si>
  <si>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</si>
  <si>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</si>
  <si>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</si>
  <si>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</si>
  <si>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</si>
  <si>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</si>
  <si>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</si>
  <si>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</si>
  <si>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</si>
  <si>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</si>
  <si>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</si>
  <si>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</si>
  <si>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</si>
  <si>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</si>
  <si>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</si>
  <si>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</si>
  <si>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</si>
  <si>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</si>
  <si>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</si>
  <si>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</si>
  <si>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</si>
  <si>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</si>
  <si>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</si>
  <si>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</si>
  <si>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</si>
  <si>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</si>
  <si>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</si>
  <si>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</si>
  <si>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</si>
  <si>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</si>
  <si>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</si>
  <si>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</si>
  <si>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</si>
  <si>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</si>
  <si>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</si>
  <si>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</si>
  <si>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</si>
  <si>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</si>
  <si>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</si>
  <si>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</si>
  <si>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</si>
  <si>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</si>
  <si>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</si>
  <si>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</si>
  <si>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</si>
  <si>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</si>
  <si>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</si>
  <si>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</si>
  <si>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</si>
  <si>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</si>
  <si>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</si>
  <si>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</si>
  <si>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</si>
  <si>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</si>
  <si>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</si>
  <si>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</si>
  <si>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</si>
  <si>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</si>
  <si>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</si>
  <si>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</si>
  <si>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</si>
  <si>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</si>
  <si>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</si>
  <si>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</si>
  <si>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</si>
  <si>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</si>
  <si>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</si>
  <si>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</si>
  <si>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</si>
  <si>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</si>
  <si>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</si>
  <si>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</si>
  <si>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</si>
  <si>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</si>
  <si>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</si>
  <si>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</si>
  <si>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</si>
  <si>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</si>
  <si>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</si>
  <si>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</si>
  <si>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</si>
  <si>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</si>
  <si>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</si>
  <si>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</si>
  <si>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</si>
  <si>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</si>
  <si>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</si>
  <si>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</si>
  <si>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</si>
  <si>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</si>
  <si>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</si>
  <si>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</si>
  <si>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</si>
  <si>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</si>
  <si>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</si>
  <si>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</si>
  <si>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</si>
  <si>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</si>
  <si>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</si>
  <si>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</si>
  <si>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</si>
  <si>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</si>
  <si>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</si>
  <si>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</si>
  <si>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</si>
  <si>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</si>
  <si>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</si>
  <si>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</si>
  <si>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</si>
  <si>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</si>
  <si>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</si>
  <si>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</si>
  <si>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</si>
  <si>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</si>
  <si>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</si>
  <si>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</si>
  <si>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</si>
  <si>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</si>
  <si>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</si>
  <si>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</si>
  <si>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</si>
  <si>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</si>
  <si>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</si>
  <si>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</si>
  <si>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</si>
  <si>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</si>
  <si>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</si>
  <si>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</si>
  <si>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</si>
  <si>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</si>
  <si>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</si>
  <si>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</si>
  <si>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</si>
  <si>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</si>
  <si>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</si>
  <si>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</si>
  <si>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</si>
  <si>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</si>
  <si>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</si>
  <si>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</si>
  <si>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</si>
  <si>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</si>
  <si>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</si>
  <si>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</si>
  <si>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</si>
  <si>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</si>
  <si>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</si>
  <si>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</si>
  <si>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</si>
  <si>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</si>
  <si>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</si>
  <si>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</si>
  <si>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</si>
  <si>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</si>
  <si>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</si>
  <si>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</si>
  <si>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</si>
  <si>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</si>
  <si>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</si>
  <si>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</si>
  <si>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</si>
  <si>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</si>
  <si>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</si>
  <si>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</si>
  <si>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</si>
  <si>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</si>
  <si>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</si>
  <si>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</si>
  <si>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</si>
  <si>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</si>
  <si>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</si>
  <si>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</si>
  <si>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</si>
  <si>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</si>
  <si>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</si>
  <si>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</si>
  <si>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</si>
  <si>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</si>
  <si>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</si>
  <si>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</si>
  <si>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</si>
  <si>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</si>
  <si>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</si>
  <si>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</si>
  <si>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</si>
  <si>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</si>
  <si>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</si>
  <si>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</si>
  <si>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</si>
  <si>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</si>
  <si>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</si>
  <si>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</si>
  <si>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</si>
  <si>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</si>
  <si>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</si>
  <si>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</si>
  <si>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</si>
  <si>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</si>
  <si>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</si>
  <si>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</si>
  <si>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</si>
  <si>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</si>
  <si>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</si>
  <si>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</si>
  <si>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</si>
  <si>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</si>
  <si>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</si>
  <si>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</si>
  <si>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</si>
  <si>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</si>
  <si>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</si>
  <si>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</si>
  <si>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</si>
  <si>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</si>
  <si>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</si>
  <si>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</si>
  <si>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</si>
  <si>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</si>
  <si>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</si>
  <si>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</si>
  <si>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</si>
  <si>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</si>
  <si>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</si>
  <si>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</si>
  <si>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</si>
  <si>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</si>
  <si>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</si>
  <si>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</si>
  <si>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</si>
  <si>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</si>
  <si>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</si>
  <si>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</si>
  <si>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</si>
  <si>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</si>
  <si>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</si>
  <si>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</si>
  <si>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</si>
  <si>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</si>
  <si>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</si>
  <si>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</si>
  <si>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</si>
  <si>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</si>
  <si>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</si>
  <si>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</si>
  <si>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</si>
  <si>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</si>
  <si>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</si>
  <si>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</si>
  <si>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</si>
  <si>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</si>
  <si>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</si>
  <si>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</si>
  <si>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</si>
  <si>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</si>
  <si>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</si>
  <si>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</si>
  <si>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</si>
  <si>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</si>
  <si>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</si>
  <si>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</si>
  <si>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</si>
  <si>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</si>
  <si>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</si>
  <si>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</si>
  <si>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</si>
  <si>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</si>
  <si>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</si>
  <si>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</si>
  <si>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</si>
  <si>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</si>
  <si>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</si>
  <si>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</si>
  <si>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</si>
  <si>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</si>
  <si>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</si>
  <si>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</si>
  <si>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</si>
  <si>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</si>
  <si>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</si>
  <si>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</si>
  <si>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</si>
  <si>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</si>
  <si>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</si>
  <si>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</si>
  <si>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</si>
  <si>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</si>
  <si>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</si>
  <si>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</si>
  <si>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</si>
  <si>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</si>
  <si>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</si>
  <si>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</si>
  <si>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</si>
  <si>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</si>
  <si>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</si>
  <si>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</si>
  <si>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</si>
  <si>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</si>
  <si>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</si>
  <si>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</si>
  <si>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</si>
  <si>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</si>
  <si>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</si>
  <si>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</si>
  <si>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</si>
  <si>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</si>
  <si>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</si>
  <si>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</si>
  <si>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</si>
  <si>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</si>
  <si>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</si>
  <si>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</si>
  <si>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</si>
  <si>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</si>
  <si>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</si>
  <si>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</si>
  <si>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</si>
  <si>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</si>
  <si>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</si>
  <si>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</si>
  <si>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</si>
  <si>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</si>
  <si>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</si>
  <si>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</si>
  <si>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</si>
  <si>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</si>
  <si>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</si>
  <si>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</si>
  <si>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</si>
  <si>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</si>
  <si>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</si>
  <si>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</si>
  <si>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</si>
  <si>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</si>
  <si>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</si>
  <si>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</si>
  <si>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</si>
  <si>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</si>
  <si>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</si>
  <si>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</si>
  <si>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</si>
  <si>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</si>
  <si>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</si>
  <si>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</si>
  <si>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</si>
  <si>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</si>
  <si>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</si>
  <si>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</si>
  <si>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</si>
  <si>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</si>
  <si>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</si>
  <si>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</si>
  <si>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</si>
  <si>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</si>
  <si>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</si>
  <si>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</si>
  <si>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</si>
  <si>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</si>
  <si>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</si>
  <si>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</si>
  <si>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</si>
  <si>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</si>
  <si>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</si>
  <si>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</si>
  <si>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</si>
  <si>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</si>
  <si>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</si>
  <si>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</si>
  <si>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</si>
  <si>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</si>
  <si>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</si>
  <si>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</si>
  <si>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</si>
  <si>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</si>
  <si>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</si>
  <si>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</si>
  <si>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</si>
  <si>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</si>
  <si>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</si>
  <si>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</si>
  <si>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</si>
  <si>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</si>
  <si>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</si>
  <si>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</si>
  <si>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</si>
  <si>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</si>
  <si>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</si>
  <si>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</si>
  <si>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</si>
  <si>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</si>
  <si>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</si>
  <si>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</si>
  <si>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</si>
  <si>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</si>
  <si>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</si>
  <si>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</si>
  <si>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</si>
  <si>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</si>
  <si>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</si>
  <si>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</si>
  <si>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</si>
  <si>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</si>
  <si>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</si>
  <si>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</si>
  <si>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</si>
  <si>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</si>
  <si>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</si>
  <si>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</si>
  <si>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</si>
  <si>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</si>
  <si>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</si>
  <si>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</si>
  <si>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</si>
  <si>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</si>
  <si>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</si>
  <si>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</si>
  <si>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</si>
  <si>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</si>
  <si>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</si>
  <si>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</si>
  <si>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</si>
  <si>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</si>
  <si>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</si>
  <si>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</si>
  <si>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</si>
  <si>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</si>
  <si>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</si>
  <si>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</si>
  <si>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</si>
  <si>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</si>
  <si>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</si>
  <si>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</si>
  <si>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</si>
  <si>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</si>
  <si>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</si>
  <si>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</si>
  <si>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</si>
  <si>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</si>
  <si>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</si>
  <si>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</si>
  <si>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</si>
  <si>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</si>
  <si>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</si>
  <si>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</si>
  <si>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</si>
  <si>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</si>
  <si>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</si>
  <si>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</si>
  <si>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</si>
  <si>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</si>
  <si>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</si>
  <si>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</si>
  <si>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</si>
  <si>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</si>
  <si>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</si>
  <si>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</si>
  <si>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</si>
  <si>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</si>
  <si>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</si>
  <si>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</si>
  <si>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</si>
  <si>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</si>
  <si>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</si>
  <si>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</si>
  <si>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</si>
  <si>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</si>
  <si>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</si>
  <si>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</si>
  <si>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</si>
  <si>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</si>
  <si>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</si>
  <si>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</si>
  <si>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</si>
  <si>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</si>
  <si>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</si>
  <si>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</si>
  <si>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</si>
  <si>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</si>
  <si>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</si>
  <si>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</si>
  <si>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</si>
  <si>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</si>
  <si>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</si>
  <si>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</si>
  <si>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</si>
  <si>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</si>
  <si>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</si>
  <si>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</si>
  <si>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</si>
  <si>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</si>
  <si>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</si>
  <si>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</si>
  <si>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</si>
  <si>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</si>
  <si>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</si>
  <si>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</si>
  <si>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</si>
  <si>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</si>
  <si>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</si>
  <si>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</si>
  <si>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</si>
  <si>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</si>
  <si>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</si>
  <si>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</si>
  <si>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</si>
  <si>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</si>
  <si>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</si>
  <si>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</si>
  <si>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</si>
  <si>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</si>
  <si>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</si>
  <si>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</si>
  <si>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</si>
  <si>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</si>
  <si>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</si>
  <si>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</si>
  <si>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</si>
  <si>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</si>
  <si>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</si>
  <si>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</si>
  <si>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</si>
  <si>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</si>
  <si>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</si>
  <si>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</si>
  <si>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</si>
  <si>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</si>
  <si>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</si>
  <si>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</si>
  <si>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</si>
  <si>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</si>
  <si>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</si>
  <si>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</si>
  <si>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</si>
  <si>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</si>
  <si>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</si>
  <si>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</si>
  <si>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</si>
  <si>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</si>
  <si>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</si>
  <si>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</si>
  <si>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</si>
  <si>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</si>
  <si>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</si>
  <si>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</si>
  <si>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</si>
  <si>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</si>
  <si>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</si>
  <si>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</si>
  <si>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</si>
  <si>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</si>
  <si>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</si>
  <si>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</si>
  <si>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</si>
  <si>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</si>
  <si>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</si>
  <si>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</si>
  <si>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</si>
  <si>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</si>
  <si>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</si>
  <si>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</si>
  <si>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</si>
  <si>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</si>
  <si>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</si>
  <si>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</si>
  <si>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</si>
  <si>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</si>
  <si>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</si>
  <si>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</si>
  <si>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</si>
  <si>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</si>
  <si>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</si>
  <si>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</si>
  <si>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</si>
  <si>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</si>
  <si>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</si>
  <si>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</si>
  <si>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</si>
  <si>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</si>
  <si>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</si>
  <si>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</si>
  <si>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</si>
  <si>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</si>
  <si>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</si>
  <si>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</si>
  <si>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</si>
  <si>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</si>
  <si>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</si>
  <si>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</si>
  <si>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</si>
  <si>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</si>
  <si>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</si>
  <si>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</si>
  <si>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</si>
  <si>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</si>
  <si>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</si>
  <si>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</si>
  <si>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</si>
  <si>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</si>
  <si>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</si>
  <si>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</si>
  <si>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</si>
  <si>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</si>
  <si>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</si>
  <si>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</si>
  <si>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</si>
  <si>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</si>
  <si>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</si>
  <si>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b1159</t>
  </si>
  <si>
    <t>d1038</t>
  </si>
  <si>
    <t>c1331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</si>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</sst>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13" fillId="0" borderId="0" xfId="42" applyNumberFormat="1" applyFont="1" applyFill="1" applyBorder="1">
      <alignment/>
      <protection/>
    </xf>
    <xf numFmtId="178" fontId="13" fillId="0" borderId="0" xfId="42" applyNumberFormat="1" applyFont="1" applyFill="1" applyBorder="1" applyProtection="1">
      <alignment/>
      <protection locked="0"/>
    </xf>
    <xf numFmtId="178" fontId="25" fillId="0" borderId="0" xfId="42" applyNumberFormat="1" applyFont="1" applyFill="1" applyBorder="1">
      <alignment/>
      <protection/>
    </xf>
    <xf numFmtId="0" fontId="13" fillId="0" borderId="0" xfId="42" applyFont="1" applyFill="1" applyBorder="1">
      <alignment/>
      <protection/>
    </xf>
    <xf numFmtId="0" fontId="13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15" xfId="0" applyFont="1" applyFill="1" applyBorder="1" applyAlignment="1" applyProtection="1">
      <alignment horizontal="left"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5" xfId="0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4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8" fillId="51" borderId="15" xfId="34" applyFont="1" applyFill="1" applyBorder="1" applyAlignment="1" applyProtection="1">
      <alignment horizontal="center" vertical="center"/>
      <protection/>
    </xf>
    <xf numFmtId="0" fontId="259" fillId="51" borderId="15" xfId="0" applyFont="1" applyFill="1" applyBorder="1" applyAlignment="1" applyProtection="1">
      <alignment horizontal="center" vertical="center"/>
      <protection/>
    </xf>
    <xf numFmtId="0" fontId="25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90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4" xfId="34" applyFont="1" applyFill="1" applyBorder="1" applyAlignment="1" applyProtection="1">
      <alignment horizontal="left" vertical="center"/>
      <protection/>
    </xf>
    <xf numFmtId="0" fontId="270" fillId="52" borderId="15" xfId="0" applyFont="1" applyFill="1" applyBorder="1" applyAlignment="1" applyProtection="1">
      <alignment horizontal="center" vertical="center"/>
      <protection/>
    </xf>
    <xf numFmtId="0" fontId="268" fillId="52" borderId="16" xfId="34" applyFont="1" applyFill="1" applyBorder="1" applyAlignment="1" applyProtection="1">
      <alignment horizontal="center" vertical="center"/>
      <protection/>
    </xf>
    <xf numFmtId="0" fontId="271" fillId="52" borderId="17" xfId="34" applyFont="1" applyFill="1" applyBorder="1" applyAlignment="1" applyProtection="1" quotePrefix="1">
      <alignment horizontal="center" vertical="center"/>
      <protection/>
    </xf>
    <xf numFmtId="0" fontId="271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81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73" fillId="52" borderId="113" xfId="42" applyNumberFormat="1" applyFont="1" applyFill="1" applyBorder="1" applyAlignment="1">
      <alignment horizontal="right" vertical="center"/>
      <protection/>
    </xf>
    <xf numFmtId="181" fontId="271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6" fillId="39" borderId="103" xfId="38" applyNumberFormat="1" applyFont="1" applyFill="1" applyBorder="1" applyProtection="1">
      <alignment/>
      <protection/>
    </xf>
    <xf numFmtId="190" fontId="27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7" fillId="48" borderId="12" xfId="34" applyFont="1" applyFill="1" applyBorder="1" applyAlignment="1" applyProtection="1">
      <alignment horizontal="center" vertical="center"/>
      <protection locked="0"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8" fillId="42" borderId="126" xfId="37" applyNumberFormat="1" applyFont="1" applyFill="1" applyBorder="1" applyAlignment="1" applyProtection="1" quotePrefix="1">
      <alignment horizontal="center" wrapText="1"/>
      <protection/>
    </xf>
    <xf numFmtId="195" fontId="25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8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13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13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18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13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49" fontId="249" fillId="41" borderId="13" xfId="34" applyNumberFormat="1" applyFont="1" applyFill="1" applyBorder="1" applyAlignment="1" applyProtection="1">
      <alignment horizontal="center" vertical="center" wrapText="1"/>
      <protection/>
    </xf>
    <xf numFmtId="1" fontId="13" fillId="0" borderId="30" xfId="34" applyNumberFormat="1" applyFont="1" applyFill="1" applyBorder="1" applyAlignment="1" applyProtection="1">
      <alignment horizontal="center" vertical="center"/>
      <protection locked="0"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275" fillId="26" borderId="109" xfId="34" applyNumberFormat="1" applyFont="1" applyFill="1" applyBorder="1" applyAlignment="1" applyProtection="1">
      <alignment horizontal="center" vertical="center"/>
      <protection locked="0"/>
    </xf>
    <xf numFmtId="3" fontId="275" fillId="26" borderId="25" xfId="34" applyNumberFormat="1" applyFont="1" applyFill="1" applyBorder="1" applyAlignment="1" applyProtection="1">
      <alignment horizontal="center" vertical="center"/>
      <protection locked="0"/>
    </xf>
    <xf numFmtId="3" fontId="275" fillId="26" borderId="13" xfId="34" applyNumberFormat="1" applyFont="1" applyFill="1" applyBorder="1" applyAlignment="1" applyProtection="1">
      <alignment horizontal="center" vertical="center"/>
      <protection locked="0"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:N137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984</v>
      </c>
      <c r="C1" s="1007"/>
      <c r="D1" s="1007"/>
      <c r="E1" s="1008"/>
      <c r="F1" s="1009" t="s">
        <v>967</v>
      </c>
      <c r="G1" s="1010" t="s">
        <v>985</v>
      </c>
      <c r="H1" s="1008"/>
      <c r="I1" s="1011" t="s">
        <v>986</v>
      </c>
      <c r="J1" s="1011"/>
      <c r="K1" s="1008"/>
      <c r="L1" s="1012" t="s">
        <v>987</v>
      </c>
      <c r="M1" s="1008"/>
      <c r="N1" s="1013"/>
      <c r="O1" s="1008"/>
      <c r="P1" s="1014" t="s">
        <v>988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>
        <f>+OTCHET!B9</f>
        <v>0</v>
      </c>
      <c r="C2" s="1729"/>
      <c r="D2" s="1730"/>
      <c r="E2" s="1019"/>
      <c r="F2" s="1020">
        <f>+OTCHET!H9</f>
        <v>0</v>
      </c>
      <c r="G2" s="1021" t="str">
        <f>+OTCHET!F12</f>
        <v>5806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989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990</v>
      </c>
      <c r="C4" s="1031"/>
      <c r="D4" s="1031"/>
      <c r="E4" s="1032"/>
      <c r="F4" s="1031"/>
      <c r="G4" s="1033"/>
      <c r="H4" s="1033"/>
      <c r="I4" s="1033"/>
      <c r="J4" s="1033" t="s">
        <v>991</v>
      </c>
      <c r="K4" s="1022"/>
      <c r="L4" s="1034">
        <f>+Q4</f>
        <v>2020</v>
      </c>
      <c r="M4" s="1035"/>
      <c r="N4" s="1035"/>
      <c r="O4" s="1023"/>
      <c r="P4" s="1036" t="s">
        <v>991</v>
      </c>
      <c r="Q4" s="1034">
        <f>+OTCHET!C3</f>
        <v>2020</v>
      </c>
      <c r="R4" s="1026"/>
      <c r="S4" s="1738" t="s">
        <v>992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993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44074</v>
      </c>
      <c r="M6" s="1019"/>
      <c r="N6" s="1044" t="s">
        <v>994</v>
      </c>
      <c r="O6" s="1008"/>
      <c r="P6" s="1045">
        <f>OTCHET!F9</f>
        <v>44074</v>
      </c>
      <c r="Q6" s="1044" t="s">
        <v>994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995</v>
      </c>
      <c r="G8" s="1056" t="s">
        <v>996</v>
      </c>
      <c r="H8" s="1019"/>
      <c r="I8" s="1057" t="s">
        <v>997</v>
      </c>
      <c r="J8" s="1058" t="s">
        <v>998</v>
      </c>
      <c r="K8" s="1019"/>
      <c r="L8" s="1059" t="s">
        <v>999</v>
      </c>
      <c r="M8" s="1019"/>
      <c r="N8" s="1060" t="s">
        <v>1000</v>
      </c>
      <c r="O8" s="1061"/>
      <c r="P8" s="1062" t="s">
        <v>1001</v>
      </c>
      <c r="Q8" s="1063" t="s">
        <v>1002</v>
      </c>
      <c r="R8" s="1046"/>
      <c r="S8" s="1719" t="s">
        <v>971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1003</v>
      </c>
      <c r="C9" s="1065"/>
      <c r="D9" s="1066"/>
      <c r="E9" s="1019"/>
      <c r="F9" s="1067">
        <f>+L4</f>
        <v>2020</v>
      </c>
      <c r="G9" s="1068">
        <f>+L6</f>
        <v>44074</v>
      </c>
      <c r="H9" s="1019"/>
      <c r="I9" s="1069">
        <f>+L4</f>
        <v>2020</v>
      </c>
      <c r="J9" s="1070">
        <f>+L6</f>
        <v>44074</v>
      </c>
      <c r="K9" s="1071"/>
      <c r="L9" s="1072">
        <f>+L6</f>
        <v>44074</v>
      </c>
      <c r="M9" s="1071"/>
      <c r="N9" s="1073">
        <f>+L6</f>
        <v>44074</v>
      </c>
      <c r="O9" s="1074"/>
      <c r="P9" s="1075">
        <f>+L4</f>
        <v>2020</v>
      </c>
      <c r="Q9" s="1073">
        <f>+L6</f>
        <v>44074</v>
      </c>
      <c r="R9" s="1046"/>
      <c r="S9" s="1722" t="s">
        <v>972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1004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713</v>
      </c>
      <c r="J10" s="1081" t="s">
        <v>714</v>
      </c>
      <c r="K10" s="1019"/>
      <c r="L10" s="1081" t="s">
        <v>693</v>
      </c>
      <c r="M10" s="1019"/>
      <c r="N10" s="1082" t="s">
        <v>1005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1006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1006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1007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1007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1008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1009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1992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1990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1991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1010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1011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1012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1013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1014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1015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1016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1017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1018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1019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1020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1021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1022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1993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1023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1024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1025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1025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1026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1027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1028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1029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1030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1031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1032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1033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1034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1035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1036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1037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1038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1039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1040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1041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1042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1043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1044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1045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1046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1047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1048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1049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1049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1050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1051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1052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1053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1054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1055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1056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1057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1058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1059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1060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1061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1061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1062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1062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1063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34719</v>
      </c>
      <c r="K51" s="1095"/>
      <c r="L51" s="1102">
        <f>+IF($P$2=33,$Q51,0)</f>
        <v>0</v>
      </c>
      <c r="M51" s="1095"/>
      <c r="N51" s="1132">
        <f>+ROUND(+G51+J51+L51,0)</f>
        <v>34719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34719</v>
      </c>
      <c r="R51" s="1046"/>
      <c r="S51" s="1683" t="s">
        <v>1064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1065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1066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1067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1068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1069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155610</v>
      </c>
      <c r="K54" s="1095"/>
      <c r="L54" s="1120">
        <f>+IF($P$2=33,$Q54,0)</f>
        <v>0</v>
      </c>
      <c r="M54" s="1095"/>
      <c r="N54" s="1121">
        <f>+ROUND(+G54+J54+L54,0)</f>
        <v>155610</v>
      </c>
      <c r="O54" s="1097"/>
      <c r="P54" s="1119">
        <f>+ROUND(OTCHET!E187+OTCHET!E190,0)</f>
        <v>0</v>
      </c>
      <c r="Q54" s="1120">
        <f>+ROUND(OTCHET!L187+OTCHET!L190,0)</f>
        <v>155610</v>
      </c>
      <c r="R54" s="1046"/>
      <c r="S54" s="1674" t="s">
        <v>1070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1071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31403</v>
      </c>
      <c r="K55" s="1095"/>
      <c r="L55" s="1120">
        <f>+IF($P$2=33,$Q55,0)</f>
        <v>0</v>
      </c>
      <c r="M55" s="1095"/>
      <c r="N55" s="1121">
        <f>+ROUND(+G55+J55+L55,0)</f>
        <v>31403</v>
      </c>
      <c r="O55" s="1097"/>
      <c r="P55" s="1119">
        <f>+ROUND(OTCHET!E196+OTCHET!E204,0)</f>
        <v>0</v>
      </c>
      <c r="Q55" s="1120">
        <f>+ROUND(OTCHET!L196+OTCHET!L204,0)</f>
        <v>31403</v>
      </c>
      <c r="R55" s="1046"/>
      <c r="S55" s="1704" t="s">
        <v>1072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1073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221732</v>
      </c>
      <c r="K56" s="1095"/>
      <c r="L56" s="1208">
        <f>+ROUND(+SUM(L51:L55),0)</f>
        <v>0</v>
      </c>
      <c r="M56" s="1095"/>
      <c r="N56" s="1209">
        <f>+ROUND(+SUM(N51:N55),0)</f>
        <v>221732</v>
      </c>
      <c r="O56" s="1097"/>
      <c r="P56" s="1207">
        <f>+ROUND(+SUM(P51:P55),0)</f>
        <v>0</v>
      </c>
      <c r="Q56" s="1208">
        <f>+ROUND(+SUM(Q51:Q55),0)</f>
        <v>221732</v>
      </c>
      <c r="R56" s="1046"/>
      <c r="S56" s="1689" t="s">
        <v>1074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1075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1075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1076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1077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1078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1719</v>
      </c>
      <c r="K59" s="1095"/>
      <c r="L59" s="1120">
        <f>+IF($P$2=33,$Q59,0)</f>
        <v>0</v>
      </c>
      <c r="M59" s="1095"/>
      <c r="N59" s="1121">
        <f>+ROUND(+G59+J59+L59,0)</f>
        <v>1719</v>
      </c>
      <c r="O59" s="1097"/>
      <c r="P59" s="1119">
        <f>+ROUND(+OTCHET!E275+OTCHET!E276,0)</f>
        <v>0</v>
      </c>
      <c r="Q59" s="1120">
        <f>+ROUND(+OTCHET!L275+OTCHET!L276,0)</f>
        <v>1719</v>
      </c>
      <c r="R59" s="1046"/>
      <c r="S59" s="1674" t="s">
        <v>1079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1080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1081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1082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1083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1084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1085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1086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1719</v>
      </c>
      <c r="K63" s="1095"/>
      <c r="L63" s="1208">
        <f>+ROUND(+SUM(L58:L61),0)</f>
        <v>0</v>
      </c>
      <c r="M63" s="1095"/>
      <c r="N63" s="1209">
        <f>+ROUND(+SUM(N58:N61),0)</f>
        <v>1719</v>
      </c>
      <c r="O63" s="1097"/>
      <c r="P63" s="1207">
        <f>+ROUND(+SUM(P58:P61),0)</f>
        <v>0</v>
      </c>
      <c r="Q63" s="1208">
        <f>+ROUND(+SUM(Q58:Q61),0)</f>
        <v>1719</v>
      </c>
      <c r="R63" s="1046"/>
      <c r="S63" s="1689" t="s">
        <v>1087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1088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1088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1089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1090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1091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1092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1093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1094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1095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1095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1096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1097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1098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1099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1100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1101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1102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1102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1103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1104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1105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1106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1107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1108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1109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223451</v>
      </c>
      <c r="K77" s="1095"/>
      <c r="L77" s="1233">
        <f>+ROUND(L56+L63+L67+L71+L75,0)</f>
        <v>0</v>
      </c>
      <c r="M77" s="1095"/>
      <c r="N77" s="1234">
        <f>+ROUND(N56+N63+N67+N71+N75,0)</f>
        <v>223451</v>
      </c>
      <c r="O77" s="1097"/>
      <c r="P77" s="1231">
        <f>+ROUND(P56+P63+P67+P71+P75,0)</f>
        <v>0</v>
      </c>
      <c r="Q77" s="1232">
        <f>+ROUND(Q56+Q63+Q67+Q71+Q75,0)</f>
        <v>223451</v>
      </c>
      <c r="R77" s="1046"/>
      <c r="S77" s="1692" t="s">
        <v>1110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1111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1111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1112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204491</v>
      </c>
      <c r="K79" s="1095"/>
      <c r="L79" s="1108">
        <f>+IF($P$2=33,$Q79,0)</f>
        <v>0</v>
      </c>
      <c r="M79" s="1095"/>
      <c r="N79" s="1109">
        <f>+ROUND(+G79+J79+L79,0)</f>
        <v>204491</v>
      </c>
      <c r="O79" s="1097"/>
      <c r="P79" s="1107">
        <f>+ROUND(OTCHET!E419,0)</f>
        <v>0</v>
      </c>
      <c r="Q79" s="1108">
        <f>+ROUND(OTCHET!L419,0)</f>
        <v>204491</v>
      </c>
      <c r="R79" s="1046"/>
      <c r="S79" s="1683" t="s">
        <v>1113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1114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-17491</v>
      </c>
      <c r="K80" s="1095"/>
      <c r="L80" s="1120">
        <f>+IF($P$2=33,$Q80,0)</f>
        <v>0</v>
      </c>
      <c r="M80" s="1095"/>
      <c r="N80" s="1121">
        <f>+ROUND(+G80+J80+L80,0)</f>
        <v>-17491</v>
      </c>
      <c r="O80" s="1097"/>
      <c r="P80" s="1119">
        <f>+ROUND(OTCHET!E429,0)</f>
        <v>0</v>
      </c>
      <c r="Q80" s="1120">
        <f>+ROUND(OTCHET!L429,0)</f>
        <v>-17491</v>
      </c>
      <c r="R80" s="1046"/>
      <c r="S80" s="1674" t="s">
        <v>1115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1116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187000</v>
      </c>
      <c r="K81" s="1095"/>
      <c r="L81" s="1242">
        <f>+ROUND(L79+L80,0)</f>
        <v>0</v>
      </c>
      <c r="M81" s="1095"/>
      <c r="N81" s="1243">
        <f>+ROUND(N79+N80,0)</f>
        <v>187000</v>
      </c>
      <c r="O81" s="1097"/>
      <c r="P81" s="1241">
        <f>+ROUND(P79+P80,0)</f>
        <v>0</v>
      </c>
      <c r="Q81" s="1242">
        <f>+ROUND(Q79+Q80,0)</f>
        <v>187000</v>
      </c>
      <c r="R81" s="1046"/>
      <c r="S81" s="1680" t="s">
        <v>1117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1118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-36451</v>
      </c>
      <c r="K83" s="1095"/>
      <c r="L83" s="1255">
        <f>+ROUND(L48,0)-ROUND(L77,0)+ROUND(L81,0)</f>
        <v>0</v>
      </c>
      <c r="M83" s="1095"/>
      <c r="N83" s="1256">
        <f>+ROUND(N48,0)-ROUND(N77,0)+ROUND(N81,0)</f>
        <v>-36451</v>
      </c>
      <c r="O83" s="1257"/>
      <c r="P83" s="1254">
        <f>+ROUND(P48,0)-ROUND(P77,0)+ROUND(P81,0)</f>
        <v>0</v>
      </c>
      <c r="Q83" s="1255">
        <f>+ROUND(Q48,0)-ROUND(Q77,0)+ROUND(Q81,0)</f>
        <v>-36451</v>
      </c>
      <c r="R83" s="1046"/>
      <c r="S83" s="1251" t="s">
        <v>1118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1119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36451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36451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36451</v>
      </c>
      <c r="R84" s="1046"/>
      <c r="S84" s="1258" t="s">
        <v>1119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1120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1120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1121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1121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1122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1123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1124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1125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1126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1127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1128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1128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1129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1130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1131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1132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1133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1134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1135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1136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1137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1138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1139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1139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1140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1141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1142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1143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1144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1145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1146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1147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1148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1148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1149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1149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1150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1151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1152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1153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1154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1155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1156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1156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1157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1158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1159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1160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1161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1162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1163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1163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1164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1165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1166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1167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1168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1169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1170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1170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1171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1172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1173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1174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1175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1176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1177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1178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1179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1179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1180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1181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1182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1483</v>
      </c>
      <c r="K123" s="1095"/>
      <c r="L123" s="1120">
        <f>+IF($P$2=33,$Q123,0)</f>
        <v>0</v>
      </c>
      <c r="M123" s="1095"/>
      <c r="N123" s="1121">
        <f>+ROUND(+G123+J123+L123,0)</f>
        <v>1483</v>
      </c>
      <c r="O123" s="1097"/>
      <c r="P123" s="1119">
        <f>+ROUND(OTCHET!E524,0)</f>
        <v>0</v>
      </c>
      <c r="Q123" s="1120">
        <f>+ROUND(OTCHET!L524,0)</f>
        <v>1483</v>
      </c>
      <c r="R123" s="1046"/>
      <c r="S123" s="1371" t="s">
        <v>1183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1184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1185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1994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1995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1186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1187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1188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1483</v>
      </c>
      <c r="K127" s="1095"/>
      <c r="L127" s="1242">
        <f>+ROUND(+SUM(L122:L126),0)</f>
        <v>0</v>
      </c>
      <c r="M127" s="1095"/>
      <c r="N127" s="1243">
        <f>+ROUND(+SUM(N122:N126),0)</f>
        <v>1483</v>
      </c>
      <c r="O127" s="1097"/>
      <c r="P127" s="1241">
        <f>+ROUND(+SUM(P122:P126),0)</f>
        <v>0</v>
      </c>
      <c r="Q127" s="1242">
        <f>+ROUND(+SUM(Q122:Q126),0)</f>
        <v>1483</v>
      </c>
      <c r="R127" s="1046"/>
      <c r="S127" s="1680" t="s">
        <v>1189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1190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1190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1191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47968</v>
      </c>
      <c r="K129" s="1095"/>
      <c r="L129" s="1108">
        <f>+IF($P$2=33,$Q129,0)</f>
        <v>0</v>
      </c>
      <c r="M129" s="1095"/>
      <c r="N129" s="1109">
        <f>+ROUND(+G129+J129+L129,0)</f>
        <v>47968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47968</v>
      </c>
      <c r="R129" s="1046"/>
      <c r="S129" s="1683" t="s">
        <v>1192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1193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1194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1195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13000</v>
      </c>
      <c r="K131" s="1095"/>
      <c r="L131" s="1120">
        <f>+IF($P$2=33,$Q131,0)</f>
        <v>0</v>
      </c>
      <c r="M131" s="1095"/>
      <c r="N131" s="1121">
        <f>+ROUND(+G131+J131+L131,0)</f>
        <v>13000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13000</v>
      </c>
      <c r="R131" s="1046"/>
      <c r="S131" s="1686" t="s">
        <v>1196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1197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-34968</v>
      </c>
      <c r="K132" s="1095"/>
      <c r="L132" s="1295">
        <f>+ROUND(+L131-L129-L130,0)</f>
        <v>0</v>
      </c>
      <c r="M132" s="1095"/>
      <c r="N132" s="1296">
        <f>+ROUND(+N131-N129-N130,0)</f>
        <v>-34968</v>
      </c>
      <c r="O132" s="1097"/>
      <c r="P132" s="1294">
        <f>+ROUND(+P131-P129-P130,0)</f>
        <v>0</v>
      </c>
      <c r="Q132" s="1295">
        <f>+ROUND(+Q131-Q129-Q130,0)</f>
        <v>-34968</v>
      </c>
      <c r="R132" s="1046"/>
      <c r="S132" s="1668" t="s">
        <v>1198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1199</v>
      </c>
      <c r="C134" s="1303">
        <f>+OTCHET!B605</f>
        <v>0</v>
      </c>
      <c r="D134" s="1247" t="s">
        <v>1200</v>
      </c>
      <c r="E134" s="1019"/>
      <c r="F134" s="1672"/>
      <c r="G134" s="1672"/>
      <c r="H134" s="1019"/>
      <c r="I134" s="1304" t="s">
        <v>1201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1202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1203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1204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1205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966</v>
      </c>
      <c r="F11" s="707">
        <f>OTCHET!F9</f>
        <v>44074</v>
      </c>
      <c r="G11" s="708" t="s">
        <v>967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968</v>
      </c>
      <c r="C12" s="712"/>
      <c r="D12" s="704"/>
      <c r="E12" s="689"/>
      <c r="F12" s="713"/>
      <c r="G12" s="689"/>
      <c r="H12" s="235"/>
      <c r="I12" s="1740" t="s">
        <v>965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969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970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2066</v>
      </c>
      <c r="F17" s="1744" t="s">
        <v>2067</v>
      </c>
      <c r="G17" s="729" t="s">
        <v>1250</v>
      </c>
      <c r="H17" s="730"/>
      <c r="I17" s="731"/>
      <c r="J17" s="732"/>
      <c r="K17" s="733" t="s">
        <v>971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972</v>
      </c>
      <c r="C18" s="736"/>
      <c r="D18" s="736"/>
      <c r="E18" s="1743"/>
      <c r="F18" s="1745"/>
      <c r="G18" s="737" t="s">
        <v>800</v>
      </c>
      <c r="H18" s="738" t="s">
        <v>801</v>
      </c>
      <c r="I18" s="738" t="s">
        <v>799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973</v>
      </c>
      <c r="C20" s="747"/>
      <c r="D20" s="747"/>
      <c r="E20" s="748" t="s">
        <v>173</v>
      </c>
      <c r="F20" s="748" t="s">
        <v>174</v>
      </c>
      <c r="G20" s="749" t="s">
        <v>713</v>
      </c>
      <c r="H20" s="750" t="s">
        <v>714</v>
      </c>
      <c r="I20" s="750" t="s">
        <v>693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2009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858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974</v>
      </c>
      <c r="C25" s="781" t="s">
        <v>838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838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839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839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975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840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840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841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841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845</v>
      </c>
      <c r="D38" s="846"/>
      <c r="E38" s="847">
        <f>E39+E43+E44+E46+SUM(E48:E52)+E55</f>
        <v>0</v>
      </c>
      <c r="F38" s="847">
        <f>F39+F43+F44+F46+SUM(F48:F52)+F55</f>
        <v>223451</v>
      </c>
      <c r="G38" s="848">
        <f>G39+G43+G44+G46+SUM(G48:G52)+G55</f>
        <v>223451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845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1974</v>
      </c>
      <c r="C39" s="941"/>
      <c r="D39" s="1629"/>
      <c r="E39" s="810">
        <f>SUM(E40:E42)</f>
        <v>0</v>
      </c>
      <c r="F39" s="810">
        <f>SUM(F40:F42)</f>
        <v>187013</v>
      </c>
      <c r="G39" s="811">
        <f>SUM(G40:G42)</f>
        <v>187013</v>
      </c>
      <c r="H39" s="812">
        <f>SUM(H40:H42)</f>
        <v>0</v>
      </c>
      <c r="I39" s="1631">
        <f>SUM(I40:I42)</f>
        <v>0</v>
      </c>
      <c r="J39" s="855"/>
      <c r="K39" s="813" t="s">
        <v>1975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1976</v>
      </c>
      <c r="C40" s="871" t="s">
        <v>842</v>
      </c>
      <c r="D40" s="872"/>
      <c r="E40" s="873">
        <f>OTCHET!E187</f>
        <v>0</v>
      </c>
      <c r="F40" s="873">
        <f aca="true" t="shared" si="1" ref="F40:F55">+G40+H40+I40</f>
        <v>73840</v>
      </c>
      <c r="G40" s="874">
        <f>OTCHET!I187</f>
        <v>73840</v>
      </c>
      <c r="H40" s="875">
        <f>OTCHET!J187</f>
        <v>0</v>
      </c>
      <c r="I40" s="1413">
        <f>OTCHET!K187</f>
        <v>0</v>
      </c>
      <c r="J40" s="855"/>
      <c r="K40" s="876" t="s">
        <v>842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1977</v>
      </c>
      <c r="C41" s="1633" t="s">
        <v>843</v>
      </c>
      <c r="D41" s="1632"/>
      <c r="E41" s="1634">
        <f>OTCHET!E190</f>
        <v>0</v>
      </c>
      <c r="F41" s="1634">
        <f t="shared" si="1"/>
        <v>81770</v>
      </c>
      <c r="G41" s="1635">
        <f>OTCHET!I190</f>
        <v>81770</v>
      </c>
      <c r="H41" s="1636">
        <f>OTCHET!J190</f>
        <v>0</v>
      </c>
      <c r="I41" s="1637">
        <f>OTCHET!K190</f>
        <v>0</v>
      </c>
      <c r="J41" s="855"/>
      <c r="K41" s="1638" t="s">
        <v>843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1978</v>
      </c>
      <c r="C42" s="1633" t="s">
        <v>66</v>
      </c>
      <c r="D42" s="1632"/>
      <c r="E42" s="1634">
        <f>+OTCHET!E196+OTCHET!E204</f>
        <v>0</v>
      </c>
      <c r="F42" s="1634">
        <f t="shared" si="1"/>
        <v>31403</v>
      </c>
      <c r="G42" s="1635">
        <f>+OTCHET!I196+OTCHET!I204</f>
        <v>31403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1979</v>
      </c>
      <c r="C43" s="857" t="s">
        <v>725</v>
      </c>
      <c r="D43" s="856"/>
      <c r="E43" s="815">
        <f>+OTCHET!E205+OTCHET!E223+OTCHET!E271</f>
        <v>0</v>
      </c>
      <c r="F43" s="815">
        <f t="shared" si="1"/>
        <v>34719</v>
      </c>
      <c r="G43" s="816">
        <f>+OTCHET!I205+OTCHET!I223+OTCHET!I271</f>
        <v>34719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725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1980</v>
      </c>
      <c r="C44" s="776" t="s">
        <v>844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844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1981</v>
      </c>
      <c r="C46" s="865" t="s">
        <v>726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726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1982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1989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1983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1719</v>
      </c>
      <c r="G49" s="816">
        <f>OTCHET!I275+OTCHET!I276+OTCHET!I284+OTCHET!I287</f>
        <v>1719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1984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1985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1988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1986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1987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187000</v>
      </c>
      <c r="G56" s="893">
        <f>+G57+G58+G62</f>
        <v>187000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187000</v>
      </c>
      <c r="G58" s="902">
        <f>+OTCHET!I383+OTCHET!I391+OTCHET!I396+OTCHET!I399+OTCHET!I402+OTCHET!I405+OTCHET!I406+OTCHET!I409+OTCHET!I422+OTCHET!I423+OTCHET!I424+OTCHET!I425+OTCHET!I426</f>
        <v>187000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-17491</v>
      </c>
      <c r="G59" s="906">
        <f>+OTCHET!I422+OTCHET!I423+OTCHET!I424+OTCHET!I425+OTCHET!I426</f>
        <v>-17491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715</v>
      </c>
      <c r="C62" s="838" t="s">
        <v>846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846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2004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976</v>
      </c>
      <c r="C64" s="926"/>
      <c r="D64" s="926"/>
      <c r="E64" s="927">
        <f>+E22-E38+E56-E63</f>
        <v>0</v>
      </c>
      <c r="F64" s="927">
        <f>+F22-F38+F56-F63</f>
        <v>-36451</v>
      </c>
      <c r="G64" s="928">
        <f>+G22-G38+G56-G63</f>
        <v>-36451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36451</v>
      </c>
      <c r="G66" s="938">
        <f>SUM(+G68+G76+G77+G84+G85+G86+G89+G90+G91+G92+G93+G94+G95)</f>
        <v>36451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847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847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977</v>
      </c>
      <c r="C72" s="956" t="s">
        <v>848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848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849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849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978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979</v>
      </c>
      <c r="C84" s="865" t="s">
        <v>850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850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980</v>
      </c>
      <c r="C85" s="857" t="s">
        <v>851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851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857</v>
      </c>
      <c r="C86" s="776" t="s">
        <v>314</v>
      </c>
      <c r="D86" s="858"/>
      <c r="E86" s="905">
        <f>+E87+E88</f>
        <v>0</v>
      </c>
      <c r="F86" s="905">
        <f>+F87+F88</f>
        <v>1483</v>
      </c>
      <c r="G86" s="906">
        <f>+G87+G88</f>
        <v>1483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856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1483</v>
      </c>
      <c r="G88" s="964">
        <f>+OTCHET!I521+OTCHET!I524+OTCHET!I544</f>
        <v>1483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716</v>
      </c>
      <c r="C89" s="865" t="s">
        <v>852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852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855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47968</v>
      </c>
      <c r="G90" s="902">
        <f>+OTCHET!I567+OTCHET!I568+OTCHET!I569+OTCHET!I570+OTCHET!I571+OTCHET!I572</f>
        <v>47968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854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-13000</v>
      </c>
      <c r="G91" s="816">
        <f>+OTCHET!I573+OTCHET!I574+OTCHET!I575+OTCHET!I576+OTCHET!I577+OTCHET!I578+OTCHET!I579</f>
        <v>-13000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853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981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833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834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835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836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837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835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836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982</v>
      </c>
      <c r="C108" s="992"/>
      <c r="D108" s="992"/>
      <c r="E108" s="993"/>
      <c r="F108" s="993"/>
      <c r="G108" s="1746" t="s">
        <v>983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875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873</v>
      </c>
      <c r="C113" s="986"/>
      <c r="D113" s="986"/>
      <c r="E113" s="997"/>
      <c r="F113" s="997"/>
      <c r="G113" s="689"/>
      <c r="H113" s="999" t="s">
        <v>876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284">
      <selection activeCell="J529" sqref="J52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872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СРЕДСТВАТА ОТ ЕВРОПЕЙСКИЯ СЪЮЗ - КСФ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43831</v>
      </c>
      <c r="F9" s="116">
        <v>44074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796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790" t="s">
        <v>965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5" t="str">
        <f>VLOOKUP(F12,PRBK,2,FALSE)</f>
        <v>Крушари</v>
      </c>
      <c r="C12" s="1816"/>
      <c r="D12" s="1817"/>
      <c r="E12" s="118" t="s">
        <v>959</v>
      </c>
      <c r="F12" s="1586" t="s">
        <v>1431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797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889</v>
      </c>
      <c r="E19" s="1765" t="s">
        <v>2056</v>
      </c>
      <c r="F19" s="1766"/>
      <c r="G19" s="1766"/>
      <c r="H19" s="1767"/>
      <c r="I19" s="1839" t="s">
        <v>2057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890</v>
      </c>
      <c r="E20" s="137" t="s">
        <v>960</v>
      </c>
      <c r="F20" s="1407" t="s">
        <v>800</v>
      </c>
      <c r="G20" s="1408" t="s">
        <v>801</v>
      </c>
      <c r="H20" s="1409" t="s">
        <v>799</v>
      </c>
      <c r="I20" s="1598" t="s">
        <v>961</v>
      </c>
      <c r="J20" s="1599" t="s">
        <v>962</v>
      </c>
      <c r="K20" s="1600" t="s">
        <v>963</v>
      </c>
      <c r="L20" s="1416" t="s">
        <v>964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713</v>
      </c>
      <c r="H21" s="145" t="s">
        <v>714</v>
      </c>
      <c r="I21" s="143" t="s">
        <v>693</v>
      </c>
      <c r="J21" s="144" t="s">
        <v>865</v>
      </c>
      <c r="K21" s="145" t="s">
        <v>866</v>
      </c>
      <c r="L21" s="1417" t="s">
        <v>867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467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1938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1939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1940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717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469</v>
      </c>
      <c r="D28" s="183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126</v>
      </c>
      <c r="D33" s="183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891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718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121</v>
      </c>
      <c r="D39" s="183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868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869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892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1941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1249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1972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859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1973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894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734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735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736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737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895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1942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904</v>
      </c>
      <c r="C169" s="208" t="s">
        <v>738</v>
      </c>
      <c r="D169" s="209" t="s">
        <v>905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1951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7" t="str">
        <f>$B$7</f>
        <v>ОТЧЕТНИ ДАННИ ПО ЕБК ЗА СМЕТКИТЕ ЗА СРЕДСТВАТА ОТ ЕВРОПЕЙСКИЯ СЪЮЗ - КСФ</v>
      </c>
      <c r="C174" s="1828"/>
      <c r="D174" s="182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7">
        <f>$B$9</f>
        <v>0</v>
      </c>
      <c r="C176" s="1778"/>
      <c r="D176" s="1779"/>
      <c r="E176" s="115">
        <f>$E$9</f>
        <v>43831</v>
      </c>
      <c r="F176" s="226">
        <f>$F$9</f>
        <v>44074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5" t="str">
        <f>$B$12</f>
        <v>Крушари</v>
      </c>
      <c r="C179" s="1816"/>
      <c r="D179" s="1817"/>
      <c r="E179" s="231" t="s">
        <v>887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888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739</v>
      </c>
      <c r="E183" s="1765" t="s">
        <v>2058</v>
      </c>
      <c r="F183" s="1766"/>
      <c r="G183" s="1766"/>
      <c r="H183" s="1767"/>
      <c r="I183" s="1768" t="s">
        <v>2059</v>
      </c>
      <c r="J183" s="1769"/>
      <c r="K183" s="1769"/>
      <c r="L183" s="17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674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741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73840</v>
      </c>
      <c r="J187" s="275">
        <f t="shared" si="41"/>
        <v>0</v>
      </c>
      <c r="K187" s="276">
        <f t="shared" si="41"/>
        <v>0</v>
      </c>
      <c r="L187" s="273">
        <f t="shared" si="41"/>
        <v>73840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66200</v>
      </c>
      <c r="J188" s="283">
        <f t="shared" si="43"/>
        <v>0</v>
      </c>
      <c r="K188" s="284">
        <f t="shared" si="43"/>
        <v>0</v>
      </c>
      <c r="L188" s="281">
        <f t="shared" si="43"/>
        <v>66200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7640</v>
      </c>
      <c r="J189" s="289">
        <f t="shared" si="43"/>
        <v>0</v>
      </c>
      <c r="K189" s="290">
        <f t="shared" si="43"/>
        <v>0</v>
      </c>
      <c r="L189" s="287">
        <f t="shared" si="43"/>
        <v>7640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0" t="s">
        <v>744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81770</v>
      </c>
      <c r="J190" s="275">
        <f t="shared" si="44"/>
        <v>0</v>
      </c>
      <c r="K190" s="276">
        <f t="shared" si="44"/>
        <v>0</v>
      </c>
      <c r="L190" s="273">
        <f t="shared" si="44"/>
        <v>81770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73082</v>
      </c>
      <c r="J191" s="283">
        <f t="shared" si="45"/>
        <v>0</v>
      </c>
      <c r="K191" s="284">
        <f t="shared" si="45"/>
        <v>0</v>
      </c>
      <c r="L191" s="281">
        <f t="shared" si="45"/>
        <v>73082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8688</v>
      </c>
      <c r="J192" s="297">
        <f t="shared" si="45"/>
        <v>0</v>
      </c>
      <c r="K192" s="298">
        <f t="shared" si="45"/>
        <v>0</v>
      </c>
      <c r="L192" s="295">
        <f t="shared" si="45"/>
        <v>8688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193</v>
      </c>
      <c r="D196" s="177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31403</v>
      </c>
      <c r="J196" s="275">
        <f t="shared" si="46"/>
        <v>0</v>
      </c>
      <c r="K196" s="276">
        <f t="shared" si="46"/>
        <v>0</v>
      </c>
      <c r="L196" s="273">
        <f t="shared" si="46"/>
        <v>31403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17787</v>
      </c>
      <c r="J197" s="283">
        <f t="shared" si="47"/>
        <v>0</v>
      </c>
      <c r="K197" s="284">
        <f t="shared" si="47"/>
        <v>0</v>
      </c>
      <c r="L197" s="281">
        <f t="shared" si="47"/>
        <v>17787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2215</v>
      </c>
      <c r="J198" s="297">
        <f t="shared" si="47"/>
        <v>0</v>
      </c>
      <c r="K198" s="298">
        <f t="shared" si="47"/>
        <v>0</v>
      </c>
      <c r="L198" s="295">
        <f t="shared" si="47"/>
        <v>2215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7367</v>
      </c>
      <c r="J200" s="297">
        <f t="shared" si="47"/>
        <v>0</v>
      </c>
      <c r="K200" s="298">
        <f t="shared" si="47"/>
        <v>0</v>
      </c>
      <c r="L200" s="295">
        <f t="shared" si="47"/>
        <v>7367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4034</v>
      </c>
      <c r="J201" s="297">
        <f t="shared" si="47"/>
        <v>0</v>
      </c>
      <c r="K201" s="298">
        <f t="shared" si="47"/>
        <v>0</v>
      </c>
      <c r="L201" s="295">
        <f t="shared" si="47"/>
        <v>4034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198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199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34719</v>
      </c>
      <c r="J205" s="275">
        <f t="shared" si="48"/>
        <v>0</v>
      </c>
      <c r="K205" s="276">
        <f t="shared" si="48"/>
        <v>0</v>
      </c>
      <c r="L205" s="310">
        <f t="shared" si="48"/>
        <v>34719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5224</v>
      </c>
      <c r="J206" s="283">
        <f t="shared" si="49"/>
        <v>0</v>
      </c>
      <c r="K206" s="284">
        <f t="shared" si="49"/>
        <v>0</v>
      </c>
      <c r="L206" s="281">
        <f t="shared" si="49"/>
        <v>5224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250</v>
      </c>
      <c r="J208" s="297">
        <f t="shared" si="49"/>
        <v>0</v>
      </c>
      <c r="K208" s="298">
        <f t="shared" si="49"/>
        <v>0</v>
      </c>
      <c r="L208" s="295">
        <f t="shared" si="49"/>
        <v>250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28552</v>
      </c>
      <c r="J210" s="297">
        <f t="shared" si="49"/>
        <v>0</v>
      </c>
      <c r="K210" s="298">
        <f t="shared" si="49"/>
        <v>0</v>
      </c>
      <c r="L210" s="295">
        <f t="shared" si="49"/>
        <v>28552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25</v>
      </c>
      <c r="J211" s="316">
        <f t="shared" si="49"/>
        <v>0</v>
      </c>
      <c r="K211" s="317">
        <f t="shared" si="49"/>
        <v>0</v>
      </c>
      <c r="L211" s="314">
        <f t="shared" si="49"/>
        <v>25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668</v>
      </c>
      <c r="J212" s="322">
        <f t="shared" si="49"/>
        <v>0</v>
      </c>
      <c r="K212" s="323">
        <f t="shared" si="49"/>
        <v>0</v>
      </c>
      <c r="L212" s="320">
        <f t="shared" si="49"/>
        <v>668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271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719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218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220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221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222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1653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223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2002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233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234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235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236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1658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1655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1656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246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272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247</v>
      </c>
      <c r="D275" s="175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4" t="s">
        <v>248</v>
      </c>
      <c r="D276" s="175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1719</v>
      </c>
      <c r="J276" s="275">
        <f t="shared" si="68"/>
        <v>0</v>
      </c>
      <c r="K276" s="276">
        <f t="shared" si="68"/>
        <v>0</v>
      </c>
      <c r="L276" s="310">
        <f t="shared" si="68"/>
        <v>1719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1719</v>
      </c>
      <c r="J279" s="297">
        <f t="shared" si="69"/>
        <v>0</v>
      </c>
      <c r="K279" s="298">
        <f t="shared" si="69"/>
        <v>0</v>
      </c>
      <c r="L279" s="295">
        <f t="shared" si="69"/>
        <v>1719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4" t="s">
        <v>622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682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683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8" t="s">
        <v>911</v>
      </c>
      <c r="D293" s="174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691</v>
      </c>
      <c r="D297" s="175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904</v>
      </c>
      <c r="C301" s="393" t="s">
        <v>738</v>
      </c>
      <c r="D301" s="394" t="s">
        <v>912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223451</v>
      </c>
      <c r="J301" s="397">
        <f t="shared" si="77"/>
        <v>0</v>
      </c>
      <c r="K301" s="398">
        <f t="shared" si="77"/>
        <v>0</v>
      </c>
      <c r="L301" s="395">
        <f t="shared" si="77"/>
        <v>223451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21"/>
      <c r="D306" s="182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0"/>
      <c r="C308" s="1821"/>
      <c r="D308" s="182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0"/>
      <c r="C311" s="1821"/>
      <c r="D311" s="182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2"/>
      <c r="C344" s="1822"/>
      <c r="D344" s="182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5" t="str">
        <f>$B$7</f>
        <v>ОТЧЕТНИ ДАННИ ПО ЕБК ЗА СМЕТКИТЕ ЗА СРЕДСТВАТА ОТ ЕВРОПЕЙСКИЯ СЪЮЗ - КСФ</v>
      </c>
      <c r="C348" s="1825"/>
      <c r="D348" s="182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886</v>
      </c>
      <c r="F349" s="406" t="s">
        <v>832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>
        <f>$B$9</f>
        <v>0</v>
      </c>
      <c r="C350" s="1778"/>
      <c r="D350" s="1779"/>
      <c r="E350" s="115">
        <f>$E$9</f>
        <v>43831</v>
      </c>
      <c r="F350" s="407">
        <f>$F$9</f>
        <v>44074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5" t="str">
        <f>$B$12</f>
        <v>Крушари</v>
      </c>
      <c r="C353" s="1816"/>
      <c r="D353" s="1817"/>
      <c r="E353" s="410" t="s">
        <v>887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913</v>
      </c>
      <c r="E357" s="1842" t="s">
        <v>2060</v>
      </c>
      <c r="F357" s="1843"/>
      <c r="G357" s="1843"/>
      <c r="H357" s="1844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674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914</v>
      </c>
      <c r="C359" s="430"/>
      <c r="D359" s="431" t="s">
        <v>675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3" t="s">
        <v>275</v>
      </c>
      <c r="D361" s="182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286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915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916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917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1936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308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252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253</v>
      </c>
      <c r="D391" s="1793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694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695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255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1937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2069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256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204491</v>
      </c>
      <c r="J399" s="444">
        <f t="shared" si="89"/>
        <v>0</v>
      </c>
      <c r="K399" s="445">
        <f>SUM(K400:K401)</f>
        <v>0</v>
      </c>
      <c r="L399" s="1378">
        <f t="shared" si="89"/>
        <v>204491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1937</v>
      </c>
      <c r="E400" s="1379">
        <f t="shared" si="81"/>
        <v>0</v>
      </c>
      <c r="F400" s="158"/>
      <c r="G400" s="159"/>
      <c r="H400" s="154">
        <v>0</v>
      </c>
      <c r="I400" s="158">
        <v>204491</v>
      </c>
      <c r="J400" s="159"/>
      <c r="K400" s="154">
        <v>0</v>
      </c>
      <c r="L400" s="1379">
        <f>I400+J400+K400</f>
        <v>204491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918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677</v>
      </c>
      <c r="D405" s="179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678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696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697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259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698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679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919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699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700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904</v>
      </c>
      <c r="C419" s="493" t="s">
        <v>738</v>
      </c>
      <c r="D419" s="494" t="s">
        <v>920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204491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204491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921</v>
      </c>
      <c r="C420" s="498"/>
      <c r="D420" s="499" t="s">
        <v>676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764</v>
      </c>
      <c r="D422" s="1793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701</v>
      </c>
      <c r="D423" s="1793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260</v>
      </c>
      <c r="D424" s="1793"/>
      <c r="E424" s="1378">
        <f>F424+G424+H424</f>
        <v>0</v>
      </c>
      <c r="F424" s="483"/>
      <c r="G424" s="484"/>
      <c r="H424" s="1475">
        <v>0</v>
      </c>
      <c r="I424" s="483">
        <v>-17491</v>
      </c>
      <c r="J424" s="484"/>
      <c r="K424" s="1475">
        <v>0</v>
      </c>
      <c r="L424" s="1378">
        <f>I424+J424+K424</f>
        <v>-17491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680</v>
      </c>
      <c r="D425" s="179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922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702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923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904</v>
      </c>
      <c r="C429" s="510" t="s">
        <v>738</v>
      </c>
      <c r="D429" s="511" t="s">
        <v>924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-17491</v>
      </c>
      <c r="J429" s="514">
        <f t="shared" si="97"/>
        <v>0</v>
      </c>
      <c r="K429" s="515">
        <f t="shared" si="97"/>
        <v>0</v>
      </c>
      <c r="L429" s="512">
        <f t="shared" si="97"/>
        <v>-17491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КСФ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886</v>
      </c>
      <c r="F434" s="406" t="s">
        <v>832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7">
        <f>$B$9</f>
        <v>0</v>
      </c>
      <c r="C435" s="1778"/>
      <c r="D435" s="1779"/>
      <c r="E435" s="115">
        <f>$E$9</f>
        <v>43831</v>
      </c>
      <c r="F435" s="407">
        <f>$F$9</f>
        <v>44074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5" t="str">
        <f>$B$12</f>
        <v>Крушари</v>
      </c>
      <c r="C438" s="1816"/>
      <c r="D438" s="1817"/>
      <c r="E438" s="410" t="s">
        <v>887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888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5" t="s">
        <v>2062</v>
      </c>
      <c r="F442" s="1766"/>
      <c r="G442" s="1766"/>
      <c r="H442" s="1767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882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883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884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-36451</v>
      </c>
      <c r="J445" s="547">
        <f t="shared" si="99"/>
        <v>0</v>
      </c>
      <c r="K445" s="548">
        <f t="shared" si="99"/>
        <v>0</v>
      </c>
      <c r="L445" s="549">
        <f t="shared" si="99"/>
        <v>-36451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885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36451</v>
      </c>
      <c r="J446" s="554">
        <f t="shared" si="100"/>
        <v>0</v>
      </c>
      <c r="K446" s="555">
        <f t="shared" si="100"/>
        <v>0</v>
      </c>
      <c r="L446" s="556">
        <f>+L597</f>
        <v>36451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5" t="str">
        <f>$B$7</f>
        <v>ОТЧЕТНИ ДАННИ ПО ЕБК ЗА СМЕТКИТЕ ЗА СРЕДСТВАТА ОТ ЕВРОПЕЙСКИЯ СЪЮЗ - КСФ</v>
      </c>
      <c r="C449" s="1776"/>
      <c r="D449" s="177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886</v>
      </c>
      <c r="F450" s="406" t="s">
        <v>832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7">
        <f>$B$9</f>
        <v>0</v>
      </c>
      <c r="C451" s="1778"/>
      <c r="D451" s="1779"/>
      <c r="E451" s="115">
        <f>$E$9</f>
        <v>43831</v>
      </c>
      <c r="F451" s="407">
        <f>$F$9</f>
        <v>44074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5" t="str">
        <f>$B$12</f>
        <v>Крушари</v>
      </c>
      <c r="C454" s="1816"/>
      <c r="D454" s="1817"/>
      <c r="E454" s="410" t="s">
        <v>887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888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925</v>
      </c>
      <c r="C458" s="562"/>
      <c r="D458" s="563"/>
      <c r="E458" s="1836" t="s">
        <v>2064</v>
      </c>
      <c r="F458" s="1837"/>
      <c r="G458" s="1837"/>
      <c r="H458" s="1838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674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692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765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681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766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767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768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769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770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1954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1955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1956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771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772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773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774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775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776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777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778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779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780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926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781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782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783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784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785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786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787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927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928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929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930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931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932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933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934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1483</v>
      </c>
      <c r="J524" s="580">
        <f t="shared" si="120"/>
        <v>0</v>
      </c>
      <c r="K524" s="581">
        <f t="shared" si="120"/>
        <v>0</v>
      </c>
      <c r="L524" s="578">
        <f t="shared" si="120"/>
        <v>1483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935</v>
      </c>
      <c r="E527" s="1387">
        <f t="shared" si="121"/>
        <v>0</v>
      </c>
      <c r="F527" s="158"/>
      <c r="G527" s="159"/>
      <c r="H527" s="585">
        <v>0</v>
      </c>
      <c r="I527" s="158">
        <v>1483</v>
      </c>
      <c r="J527" s="159"/>
      <c r="K527" s="585">
        <v>0</v>
      </c>
      <c r="L527" s="1387">
        <f t="shared" si="116"/>
        <v>1483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312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802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803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703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936</v>
      </c>
      <c r="D535" s="180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937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938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939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804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805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806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811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812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813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814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815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816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817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818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940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941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942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943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944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945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946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947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948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34968</v>
      </c>
      <c r="J566" s="580">
        <f t="shared" si="128"/>
        <v>0</v>
      </c>
      <c r="K566" s="581">
        <f t="shared" si="128"/>
        <v>0</v>
      </c>
      <c r="L566" s="578">
        <f t="shared" si="128"/>
        <v>34968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819</v>
      </c>
      <c r="E567" s="1379">
        <f t="shared" si="124"/>
        <v>0</v>
      </c>
      <c r="F567" s="152"/>
      <c r="G567" s="153"/>
      <c r="H567" s="584">
        <v>0</v>
      </c>
      <c r="I567" s="152">
        <v>47968</v>
      </c>
      <c r="J567" s="153"/>
      <c r="K567" s="584">
        <v>0</v>
      </c>
      <c r="L567" s="1379">
        <f t="shared" si="116"/>
        <v>47968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820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861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862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821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822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823</v>
      </c>
      <c r="E573" s="1393">
        <f t="shared" si="124"/>
        <v>0</v>
      </c>
      <c r="F573" s="152"/>
      <c r="G573" s="153"/>
      <c r="H573" s="1623">
        <v>0</v>
      </c>
      <c r="I573" s="152">
        <v>-13000</v>
      </c>
      <c r="J573" s="153"/>
      <c r="K573" s="1623">
        <v>0</v>
      </c>
      <c r="L573" s="1393">
        <f t="shared" si="129"/>
        <v>-13000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824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863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864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825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826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827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828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949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950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951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952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829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953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954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955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956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957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830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807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808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809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810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831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904</v>
      </c>
      <c r="C597" s="660" t="s">
        <v>738</v>
      </c>
      <c r="D597" s="661" t="s">
        <v>958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36451</v>
      </c>
      <c r="J597" s="664">
        <f t="shared" si="133"/>
        <v>0</v>
      </c>
      <c r="K597" s="666">
        <f t="shared" si="133"/>
        <v>0</v>
      </c>
      <c r="L597" s="662">
        <f t="shared" si="133"/>
        <v>36451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873</v>
      </c>
      <c r="G600" s="1794"/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874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875</v>
      </c>
      <c r="D603" s="670"/>
      <c r="E603" s="671"/>
      <c r="F603" s="218" t="s">
        <v>876</v>
      </c>
      <c r="G603" s="1797"/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877</v>
      </c>
      <c r="C604" s="1781"/>
      <c r="D604" s="672" t="s">
        <v>878</v>
      </c>
      <c r="E604" s="673"/>
      <c r="F604" s="674"/>
      <c r="G604" s="1782" t="s">
        <v>874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/>
      <c r="C605" s="1784"/>
      <c r="D605" s="675" t="s">
        <v>879</v>
      </c>
      <c r="E605" s="676"/>
      <c r="F605" s="677"/>
      <c r="G605" s="678" t="s">
        <v>880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881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5" t="str">
        <f>$B$7</f>
        <v>ОТЧЕТНИ ДАННИ ПО ЕБК ЗА СМЕТКИТЕ ЗА СРЕДСТВАТА ОТ ЕВРОПЕЙСКИЯ СЪЮЗ - КСФ</v>
      </c>
      <c r="C613" s="1776"/>
      <c r="D613" s="177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832</v>
      </c>
      <c r="G614" s="237"/>
      <c r="H614" s="1362" t="s">
        <v>1248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7">
        <f>$B$9</f>
        <v>0</v>
      </c>
      <c r="C615" s="1778"/>
      <c r="D615" s="1779"/>
      <c r="E615" s="115">
        <f>$E$9</f>
        <v>43831</v>
      </c>
      <c r="F615" s="226">
        <f>$F$9</f>
        <v>44074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2" t="str">
        <f>$B$12</f>
        <v>Крушари</v>
      </c>
      <c r="C618" s="1763"/>
      <c r="D618" s="1764"/>
      <c r="E618" s="410" t="s">
        <v>887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888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709</v>
      </c>
      <c r="E622" s="1765" t="s">
        <v>2053</v>
      </c>
      <c r="F622" s="1766"/>
      <c r="G622" s="1766"/>
      <c r="H622" s="1767"/>
      <c r="I622" s="1768" t="s">
        <v>2054</v>
      </c>
      <c r="J622" s="1769"/>
      <c r="K622" s="1769"/>
      <c r="L622" s="177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710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740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 t="str">
        <f>VLOOKUP(D625,OP_LIST2,2,FALSE)</f>
        <v>98213</v>
      </c>
      <c r="D625" s="1452" t="s">
        <v>1221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789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1966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711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1" t="s">
        <v>741</v>
      </c>
      <c r="D629" s="177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24769</v>
      </c>
      <c r="J629" s="275">
        <f t="shared" si="134"/>
        <v>0</v>
      </c>
      <c r="K629" s="276">
        <f t="shared" si="134"/>
        <v>0</v>
      </c>
      <c r="L629" s="273">
        <f t="shared" si="134"/>
        <v>24769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742</v>
      </c>
      <c r="E630" s="281">
        <f>F630+G630+H630</f>
        <v>0</v>
      </c>
      <c r="F630" s="152"/>
      <c r="G630" s="153"/>
      <c r="H630" s="1418"/>
      <c r="I630" s="152">
        <v>24769</v>
      </c>
      <c r="J630" s="153"/>
      <c r="K630" s="1418"/>
      <c r="L630" s="281">
        <f>I630+J630+K630</f>
        <v>24769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743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744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8306</v>
      </c>
      <c r="J632" s="275">
        <f t="shared" si="136"/>
        <v>0</v>
      </c>
      <c r="K632" s="276">
        <f t="shared" si="136"/>
        <v>0</v>
      </c>
      <c r="L632" s="273">
        <f t="shared" si="136"/>
        <v>8306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745</v>
      </c>
      <c r="E633" s="281">
        <f>F633+G633+H633</f>
        <v>0</v>
      </c>
      <c r="F633" s="152"/>
      <c r="G633" s="153"/>
      <c r="H633" s="1418"/>
      <c r="I633" s="152">
        <v>8306</v>
      </c>
      <c r="J633" s="153"/>
      <c r="K633" s="1418"/>
      <c r="L633" s="281">
        <f>I633+J633+K633</f>
        <v>8306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746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594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595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596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3" t="s">
        <v>193</v>
      </c>
      <c r="D638" s="177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7339</v>
      </c>
      <c r="J638" s="275">
        <f t="shared" si="137"/>
        <v>0</v>
      </c>
      <c r="K638" s="276">
        <f t="shared" si="137"/>
        <v>0</v>
      </c>
      <c r="L638" s="273">
        <f t="shared" si="137"/>
        <v>7339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8"/>
      <c r="I639" s="152">
        <v>3981</v>
      </c>
      <c r="J639" s="153"/>
      <c r="K639" s="1418"/>
      <c r="L639" s="281">
        <f aca="true" t="shared" si="139" ref="L639:L646">I639+J639+K639</f>
        <v>3981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906</v>
      </c>
      <c r="E640" s="295">
        <f t="shared" si="138"/>
        <v>0</v>
      </c>
      <c r="F640" s="158"/>
      <c r="G640" s="159"/>
      <c r="H640" s="1420"/>
      <c r="I640" s="158">
        <v>932</v>
      </c>
      <c r="J640" s="159"/>
      <c r="K640" s="1420"/>
      <c r="L640" s="295">
        <f t="shared" si="139"/>
        <v>932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868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20"/>
      <c r="I642" s="158">
        <v>1616</v>
      </c>
      <c r="J642" s="159"/>
      <c r="K642" s="1420"/>
      <c r="L642" s="295">
        <f t="shared" si="139"/>
        <v>1616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20"/>
      <c r="I643" s="158">
        <v>810</v>
      </c>
      <c r="J643" s="159"/>
      <c r="K643" s="1420"/>
      <c r="L643" s="295">
        <f t="shared" si="139"/>
        <v>810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870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8" t="s">
        <v>198</v>
      </c>
      <c r="D646" s="175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199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v>24061</v>
      </c>
      <c r="J647" s="275">
        <f t="shared" si="140"/>
        <v>0</v>
      </c>
      <c r="K647" s="276">
        <f t="shared" si="140"/>
        <v>0</v>
      </c>
      <c r="L647" s="310">
        <f t="shared" si="140"/>
        <v>24061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20"/>
      <c r="I652" s="158">
        <v>24061</v>
      </c>
      <c r="J652" s="159"/>
      <c r="K652" s="1420"/>
      <c r="L652" s="295">
        <f t="shared" si="142"/>
        <v>24061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871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798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271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908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909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910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719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218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220</v>
      </c>
      <c r="D678" s="175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221</v>
      </c>
      <c r="D679" s="175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222</v>
      </c>
      <c r="D680" s="175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1657</v>
      </c>
      <c r="D681" s="175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223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1952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1971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2002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712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1654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233</v>
      </c>
      <c r="D697" s="1753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234</v>
      </c>
      <c r="D698" s="175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235</v>
      </c>
      <c r="D699" s="1753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236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1658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1655</v>
      </c>
      <c r="D711" s="175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1656</v>
      </c>
      <c r="D712" s="175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246</v>
      </c>
      <c r="D713" s="175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272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4" t="s">
        <v>247</v>
      </c>
      <c r="D717" s="1755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4" t="s">
        <v>248</v>
      </c>
      <c r="D718" s="175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617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618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619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620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621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4" t="s">
        <v>622</v>
      </c>
      <c r="D726" s="175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623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4" t="s">
        <v>682</v>
      </c>
      <c r="D729" s="1755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683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684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685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686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687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8" t="s">
        <v>911</v>
      </c>
      <c r="D735" s="174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688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689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690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0" t="s">
        <v>691</v>
      </c>
      <c r="D739" s="175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0" t="s">
        <v>691</v>
      </c>
      <c r="D740" s="175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738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64475</v>
      </c>
      <c r="J744" s="397">
        <f t="shared" si="167"/>
        <v>0</v>
      </c>
      <c r="K744" s="398">
        <f t="shared" si="167"/>
        <v>0</v>
      </c>
      <c r="L744" s="395">
        <f t="shared" si="167"/>
        <v>64475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75" t="str">
        <f>$B$7</f>
        <v>ОТЧЕТНИ ДАННИ ПО ЕБК ЗА СМЕТКИТЕ ЗА СРЕДСТВАТА ОТ ЕВРОПЕЙСКИЯ СЪЮЗ - КСФ</v>
      </c>
      <c r="C750" s="1776"/>
      <c r="D750" s="177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463</v>
      </c>
      <c r="F751" s="406" t="s">
        <v>832</v>
      </c>
      <c r="G751" s="237"/>
      <c r="H751" s="1362" t="s">
        <v>1248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7">
        <f>$B$9</f>
        <v>0</v>
      </c>
      <c r="C752" s="1778"/>
      <c r="D752" s="1779"/>
      <c r="E752" s="115">
        <f>$E$9</f>
        <v>43831</v>
      </c>
      <c r="F752" s="226">
        <f>$F$9</f>
        <v>44074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2" t="str">
        <f>$B$12</f>
        <v>Крушари</v>
      </c>
      <c r="C755" s="1763"/>
      <c r="D755" s="1764"/>
      <c r="E755" s="410" t="s">
        <v>887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888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709</v>
      </c>
      <c r="E759" s="1765" t="s">
        <v>2053</v>
      </c>
      <c r="F759" s="1766"/>
      <c r="G759" s="1766"/>
      <c r="H759" s="1767"/>
      <c r="I759" s="1768" t="s">
        <v>2054</v>
      </c>
      <c r="J759" s="1769"/>
      <c r="K759" s="1769"/>
      <c r="L759" s="1770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465</v>
      </c>
      <c r="D760" s="252" t="s">
        <v>710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740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4" t="str">
        <f>VLOOKUP(D762,OP_LIST2,2,FALSE)</f>
        <v>98311</v>
      </c>
      <c r="D762" s="1452" t="s">
        <v>1229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5533</v>
      </c>
      <c r="D763" s="1458" t="s">
        <v>789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5533</v>
      </c>
      <c r="D764" s="1452" t="s">
        <v>564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711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1" t="s">
        <v>741</v>
      </c>
      <c r="D766" s="1772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742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743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0" t="s">
        <v>744</v>
      </c>
      <c r="D769" s="176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4946</v>
      </c>
      <c r="J769" s="275">
        <f t="shared" si="170"/>
        <v>0</v>
      </c>
      <c r="K769" s="276">
        <f t="shared" si="170"/>
        <v>0</v>
      </c>
      <c r="L769" s="273">
        <f t="shared" si="170"/>
        <v>4946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745</v>
      </c>
      <c r="E770" s="281">
        <f>F770+G770+H770</f>
        <v>0</v>
      </c>
      <c r="F770" s="152"/>
      <c r="G770" s="153"/>
      <c r="H770" s="1418"/>
      <c r="I770" s="152">
        <v>4946</v>
      </c>
      <c r="J770" s="153"/>
      <c r="K770" s="1418"/>
      <c r="L770" s="281">
        <f>I770+J770+K770</f>
        <v>4946</v>
      </c>
      <c r="M770" s="12">
        <f t="shared" si="169"/>
        <v>1</v>
      </c>
      <c r="N770" s="13"/>
    </row>
    <row r="771" spans="1:14" ht="15.75">
      <c r="A771" s="10"/>
      <c r="B771" s="292"/>
      <c r="C771" s="293">
        <v>202</v>
      </c>
      <c r="D771" s="294" t="s">
        <v>746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594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595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596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3" t="s">
        <v>193</v>
      </c>
      <c r="D775" s="1774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950</v>
      </c>
      <c r="J775" s="275">
        <f t="shared" si="171"/>
        <v>0</v>
      </c>
      <c r="K775" s="276">
        <f t="shared" si="171"/>
        <v>0</v>
      </c>
      <c r="L775" s="273">
        <f t="shared" si="171"/>
        <v>950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194</v>
      </c>
      <c r="E776" s="281">
        <f aca="true" t="shared" si="172" ref="E776:E783">F776+G776+H776</f>
        <v>0</v>
      </c>
      <c r="F776" s="152"/>
      <c r="G776" s="153"/>
      <c r="H776" s="1418"/>
      <c r="I776" s="152">
        <v>575</v>
      </c>
      <c r="J776" s="153"/>
      <c r="K776" s="1418"/>
      <c r="L776" s="281">
        <f aca="true" t="shared" si="173" ref="L776:L783">I776+J776+K776</f>
        <v>575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906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868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195</v>
      </c>
      <c r="E779" s="295">
        <f t="shared" si="172"/>
        <v>0</v>
      </c>
      <c r="F779" s="158"/>
      <c r="G779" s="159"/>
      <c r="H779" s="1420"/>
      <c r="I779" s="158">
        <v>237</v>
      </c>
      <c r="J779" s="159"/>
      <c r="K779" s="1420"/>
      <c r="L779" s="295">
        <f t="shared" si="173"/>
        <v>237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196</v>
      </c>
      <c r="E780" s="295">
        <f t="shared" si="172"/>
        <v>0</v>
      </c>
      <c r="F780" s="158"/>
      <c r="G780" s="159"/>
      <c r="H780" s="1420"/>
      <c r="I780" s="158">
        <v>138</v>
      </c>
      <c r="J780" s="159"/>
      <c r="K780" s="1420"/>
      <c r="L780" s="295">
        <f t="shared" si="173"/>
        <v>138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870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197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8" t="s">
        <v>198</v>
      </c>
      <c r="D783" s="1759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0" t="s">
        <v>199</v>
      </c>
      <c r="D784" s="1761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200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201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202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203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204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205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206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207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208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209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871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210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798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211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907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304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212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2" t="s">
        <v>271</v>
      </c>
      <c r="D802" s="1753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908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909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910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2" t="s">
        <v>719</v>
      </c>
      <c r="D806" s="1753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213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214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215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216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217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2" t="s">
        <v>218</v>
      </c>
      <c r="D812" s="1753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305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219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2" t="s">
        <v>220</v>
      </c>
      <c r="D815" s="1753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221</v>
      </c>
      <c r="D816" s="175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222</v>
      </c>
      <c r="D817" s="175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1657</v>
      </c>
      <c r="D818" s="175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2" t="s">
        <v>223</v>
      </c>
      <c r="D819" s="1753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1952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224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225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226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227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1971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228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229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2002</v>
      </c>
      <c r="D828" s="1666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230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712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231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1654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2" t="s">
        <v>233</v>
      </c>
      <c r="D834" s="1753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2" t="s">
        <v>234</v>
      </c>
      <c r="D835" s="1753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2" t="s">
        <v>235</v>
      </c>
      <c r="D836" s="1753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2" t="s">
        <v>236</v>
      </c>
      <c r="D837" s="1753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237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238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239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240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241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242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2" t="s">
        <v>1658</v>
      </c>
      <c r="D844" s="1753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243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244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245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2" t="s">
        <v>1655</v>
      </c>
      <c r="D848" s="1753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2" t="s">
        <v>1656</v>
      </c>
      <c r="D849" s="1753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246</v>
      </c>
      <c r="D850" s="175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2" t="s">
        <v>272</v>
      </c>
      <c r="D851" s="1753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273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274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4" t="s">
        <v>247</v>
      </c>
      <c r="D854" s="1755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4" t="s">
        <v>248</v>
      </c>
      <c r="D855" s="1755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249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250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617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618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619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620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621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4" t="s">
        <v>622</v>
      </c>
      <c r="D863" s="175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306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623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4" t="s">
        <v>682</v>
      </c>
      <c r="D866" s="1755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2" t="s">
        <v>683</v>
      </c>
      <c r="D867" s="1753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684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685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686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687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8" t="s">
        <v>911</v>
      </c>
      <c r="D872" s="1749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688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689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690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0" t="s">
        <v>691</v>
      </c>
      <c r="D876" s="1751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0" t="s">
        <v>691</v>
      </c>
      <c r="D877" s="1751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738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5896</v>
      </c>
      <c r="J881" s="397">
        <f t="shared" si="201"/>
        <v>0</v>
      </c>
      <c r="K881" s="398">
        <f t="shared" si="201"/>
        <v>0</v>
      </c>
      <c r="L881" s="395">
        <f t="shared" si="201"/>
        <v>5896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75" t="str">
        <f>$B$7</f>
        <v>ОТЧЕТНИ ДАННИ ПО ЕБК ЗА СМЕТКИТЕ ЗА СРЕДСТВАТА ОТ ЕВРОПЕЙСКИЯ СЪЮЗ - КСФ</v>
      </c>
      <c r="C887" s="1776"/>
      <c r="D887" s="1776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463</v>
      </c>
      <c r="F888" s="406" t="s">
        <v>832</v>
      </c>
      <c r="G888" s="237"/>
      <c r="H888" s="1362" t="s">
        <v>1248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77">
        <f>$B$9</f>
        <v>0</v>
      </c>
      <c r="C889" s="1778"/>
      <c r="D889" s="1779"/>
      <c r="E889" s="115">
        <f>$E$9</f>
        <v>43831</v>
      </c>
      <c r="F889" s="226">
        <f>$F$9</f>
        <v>44074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62" t="str">
        <f>$B$12</f>
        <v>Крушари</v>
      </c>
      <c r="C892" s="1763"/>
      <c r="D892" s="1764"/>
      <c r="E892" s="410" t="s">
        <v>887</v>
      </c>
      <c r="F892" s="1360" t="str">
        <f>$F$12</f>
        <v>5806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888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464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709</v>
      </c>
      <c r="E896" s="1765" t="s">
        <v>2053</v>
      </c>
      <c r="F896" s="1766"/>
      <c r="G896" s="1766"/>
      <c r="H896" s="1767"/>
      <c r="I896" s="1768" t="s">
        <v>2054</v>
      </c>
      <c r="J896" s="1769"/>
      <c r="K896" s="1769"/>
      <c r="L896" s="1770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465</v>
      </c>
      <c r="D897" s="252" t="s">
        <v>710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740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4" t="str">
        <f>VLOOKUP(D899,OP_LIST2,2,FALSE)</f>
        <v>98301</v>
      </c>
      <c r="D899" s="1452" t="s">
        <v>650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5589</v>
      </c>
      <c r="D900" s="1458" t="s">
        <v>789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31.5">
      <c r="A901" s="23"/>
      <c r="B901" s="1450"/>
      <c r="C901" s="1587">
        <f>+C900</f>
        <v>5589</v>
      </c>
      <c r="D901" s="1452" t="s">
        <v>580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711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1" t="s">
        <v>741</v>
      </c>
      <c r="D903" s="1772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7640</v>
      </c>
      <c r="J903" s="275">
        <f t="shared" si="202"/>
        <v>0</v>
      </c>
      <c r="K903" s="276">
        <f t="shared" si="202"/>
        <v>0</v>
      </c>
      <c r="L903" s="273">
        <f t="shared" si="202"/>
        <v>7640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742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743</v>
      </c>
      <c r="E905" s="287">
        <f>F905+G905+H905</f>
        <v>0</v>
      </c>
      <c r="F905" s="173"/>
      <c r="G905" s="174"/>
      <c r="H905" s="1421"/>
      <c r="I905" s="173">
        <v>7640</v>
      </c>
      <c r="J905" s="174"/>
      <c r="K905" s="1421"/>
      <c r="L905" s="287">
        <f>I905+J905+K905</f>
        <v>7640</v>
      </c>
      <c r="M905" s="12">
        <f t="shared" si="203"/>
        <v>1</v>
      </c>
      <c r="N905" s="13"/>
    </row>
    <row r="906" spans="1:14" ht="15.75">
      <c r="A906" s="10"/>
      <c r="B906" s="272">
        <v>200</v>
      </c>
      <c r="C906" s="1760" t="s">
        <v>744</v>
      </c>
      <c r="D906" s="1761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68518</v>
      </c>
      <c r="J906" s="275">
        <f t="shared" si="204"/>
        <v>0</v>
      </c>
      <c r="K906" s="276">
        <f t="shared" si="204"/>
        <v>0</v>
      </c>
      <c r="L906" s="273">
        <f t="shared" si="204"/>
        <v>68518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745</v>
      </c>
      <c r="E907" s="281">
        <f>F907+G907+H907</f>
        <v>0</v>
      </c>
      <c r="F907" s="152"/>
      <c r="G907" s="153"/>
      <c r="H907" s="1418"/>
      <c r="I907" s="152">
        <v>59830</v>
      </c>
      <c r="J907" s="153"/>
      <c r="K907" s="1418"/>
      <c r="L907" s="281">
        <f>I907+J907+K907</f>
        <v>59830</v>
      </c>
      <c r="M907" s="12">
        <f t="shared" si="203"/>
        <v>1</v>
      </c>
      <c r="N907" s="13"/>
    </row>
    <row r="908" spans="1:14" ht="15.75">
      <c r="A908" s="10"/>
      <c r="B908" s="292"/>
      <c r="C908" s="293">
        <v>202</v>
      </c>
      <c r="D908" s="294" t="s">
        <v>746</v>
      </c>
      <c r="E908" s="295">
        <f>F908+G908+H908</f>
        <v>0</v>
      </c>
      <c r="F908" s="158"/>
      <c r="G908" s="159"/>
      <c r="H908" s="1420"/>
      <c r="I908" s="158">
        <v>8688</v>
      </c>
      <c r="J908" s="159"/>
      <c r="K908" s="1420"/>
      <c r="L908" s="295">
        <f>I908+J908+K908</f>
        <v>8688</v>
      </c>
      <c r="M908" s="12">
        <f t="shared" si="203"/>
        <v>1</v>
      </c>
      <c r="N908" s="13"/>
    </row>
    <row r="909" spans="1:14" ht="31.5">
      <c r="A909" s="10"/>
      <c r="B909" s="299"/>
      <c r="C909" s="293">
        <v>205</v>
      </c>
      <c r="D909" s="294" t="s">
        <v>594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595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596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73" t="s">
        <v>193</v>
      </c>
      <c r="D912" s="1774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14336</v>
      </c>
      <c r="J912" s="275">
        <f t="shared" si="205"/>
        <v>0</v>
      </c>
      <c r="K912" s="276">
        <f t="shared" si="205"/>
        <v>0</v>
      </c>
      <c r="L912" s="273">
        <f t="shared" si="205"/>
        <v>14336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194</v>
      </c>
      <c r="E913" s="281">
        <f aca="true" t="shared" si="206" ref="E913:E920">F913+G913+H913</f>
        <v>0</v>
      </c>
      <c r="F913" s="152"/>
      <c r="G913" s="153"/>
      <c r="H913" s="1418"/>
      <c r="I913" s="152">
        <v>8610</v>
      </c>
      <c r="J913" s="153"/>
      <c r="K913" s="1418"/>
      <c r="L913" s="281">
        <f aca="true" t="shared" si="207" ref="L913:L920">I913+J913+K913</f>
        <v>8610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906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868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195</v>
      </c>
      <c r="E916" s="295">
        <f t="shared" si="206"/>
        <v>0</v>
      </c>
      <c r="F916" s="158"/>
      <c r="G916" s="159"/>
      <c r="H916" s="1420"/>
      <c r="I916" s="158">
        <v>3623</v>
      </c>
      <c r="J916" s="159"/>
      <c r="K916" s="1420"/>
      <c r="L916" s="295">
        <f t="shared" si="207"/>
        <v>3623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196</v>
      </c>
      <c r="E917" s="295">
        <f t="shared" si="206"/>
        <v>0</v>
      </c>
      <c r="F917" s="158"/>
      <c r="G917" s="159"/>
      <c r="H917" s="1420"/>
      <c r="I917" s="158">
        <v>2103</v>
      </c>
      <c r="J917" s="159"/>
      <c r="K917" s="1420"/>
      <c r="L917" s="295">
        <f t="shared" si="207"/>
        <v>2103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870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197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58" t="s">
        <v>198</v>
      </c>
      <c r="D920" s="1759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60" t="s">
        <v>199</v>
      </c>
      <c r="D921" s="1761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8704</v>
      </c>
      <c r="J921" s="275">
        <f t="shared" si="208"/>
        <v>0</v>
      </c>
      <c r="K921" s="276">
        <f t="shared" si="208"/>
        <v>0</v>
      </c>
      <c r="L921" s="310">
        <f t="shared" si="208"/>
        <v>8704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200</v>
      </c>
      <c r="E922" s="281">
        <f aca="true" t="shared" si="209" ref="E922:E938">F922+G922+H922</f>
        <v>0</v>
      </c>
      <c r="F922" s="152"/>
      <c r="G922" s="153"/>
      <c r="H922" s="1418"/>
      <c r="I922" s="152">
        <v>5224</v>
      </c>
      <c r="J922" s="153"/>
      <c r="K922" s="1418"/>
      <c r="L922" s="281">
        <f aca="true" t="shared" si="210" ref="L922:L938">I922+J922+K922</f>
        <v>5224</v>
      </c>
      <c r="M922" s="12">
        <f t="shared" si="203"/>
        <v>1</v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201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202</v>
      </c>
      <c r="E924" s="295">
        <f t="shared" si="209"/>
        <v>0</v>
      </c>
      <c r="F924" s="158"/>
      <c r="G924" s="159"/>
      <c r="H924" s="1420"/>
      <c r="I924" s="158">
        <v>250</v>
      </c>
      <c r="J924" s="159"/>
      <c r="K924" s="1420"/>
      <c r="L924" s="295">
        <f t="shared" si="210"/>
        <v>250</v>
      </c>
      <c r="M924" s="12">
        <f t="shared" si="203"/>
        <v>1</v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203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204</v>
      </c>
      <c r="E926" s="295">
        <f t="shared" si="209"/>
        <v>0</v>
      </c>
      <c r="F926" s="158"/>
      <c r="G926" s="159"/>
      <c r="H926" s="1420"/>
      <c r="I926" s="158">
        <v>2750</v>
      </c>
      <c r="J926" s="159"/>
      <c r="K926" s="1420"/>
      <c r="L926" s="295">
        <f t="shared" si="210"/>
        <v>2750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205</v>
      </c>
      <c r="E927" s="314">
        <f t="shared" si="209"/>
        <v>0</v>
      </c>
      <c r="F927" s="164"/>
      <c r="G927" s="165"/>
      <c r="H927" s="1419"/>
      <c r="I927" s="164">
        <v>25</v>
      </c>
      <c r="J927" s="165"/>
      <c r="K927" s="1419"/>
      <c r="L927" s="314">
        <f t="shared" si="210"/>
        <v>25</v>
      </c>
      <c r="M927" s="12">
        <f t="shared" si="203"/>
        <v>1</v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206</v>
      </c>
      <c r="E928" s="320">
        <f t="shared" si="209"/>
        <v>0</v>
      </c>
      <c r="F928" s="454"/>
      <c r="G928" s="455"/>
      <c r="H928" s="1428"/>
      <c r="I928" s="454">
        <v>455</v>
      </c>
      <c r="J928" s="455"/>
      <c r="K928" s="1428"/>
      <c r="L928" s="320">
        <f t="shared" si="210"/>
        <v>455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207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208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209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871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210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798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211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907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304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212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2" t="s">
        <v>271</v>
      </c>
      <c r="D939" s="1753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908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909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910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2" t="s">
        <v>719</v>
      </c>
      <c r="D943" s="1753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213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214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215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216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217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2" t="s">
        <v>218</v>
      </c>
      <c r="D949" s="1753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305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219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2" t="s">
        <v>220</v>
      </c>
      <c r="D952" s="1753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6" t="s">
        <v>221</v>
      </c>
      <c r="D953" s="1757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6" t="s">
        <v>222</v>
      </c>
      <c r="D954" s="1757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6" t="s">
        <v>1657</v>
      </c>
      <c r="D955" s="1757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2" t="s">
        <v>223</v>
      </c>
      <c r="D956" s="1753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1952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224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225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226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227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1971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228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229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2002</v>
      </c>
      <c r="D965" s="1666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230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712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231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232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1654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2" t="s">
        <v>233</v>
      </c>
      <c r="D971" s="1753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2" t="s">
        <v>234</v>
      </c>
      <c r="D972" s="1753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2" t="s">
        <v>235</v>
      </c>
      <c r="D973" s="1753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3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2" t="s">
        <v>236</v>
      </c>
      <c r="D974" s="1753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237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238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239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240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241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242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2" t="s">
        <v>1658</v>
      </c>
      <c r="D981" s="1753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243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244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245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2" t="s">
        <v>1655</v>
      </c>
      <c r="D985" s="1753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2" t="s">
        <v>1656</v>
      </c>
      <c r="D986" s="1753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6" t="s">
        <v>246</v>
      </c>
      <c r="D987" s="1757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2" t="s">
        <v>272</v>
      </c>
      <c r="D988" s="1753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273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274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54" t="s">
        <v>247</v>
      </c>
      <c r="D991" s="1755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54" t="s">
        <v>248</v>
      </c>
      <c r="D992" s="1755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1719</v>
      </c>
      <c r="J992" s="275">
        <f t="shared" si="230"/>
        <v>0</v>
      </c>
      <c r="K992" s="276">
        <f t="shared" si="230"/>
        <v>0</v>
      </c>
      <c r="L992" s="310">
        <f t="shared" si="230"/>
        <v>1719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249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250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617</v>
      </c>
      <c r="E995" s="295">
        <f t="shared" si="231"/>
        <v>0</v>
      </c>
      <c r="F995" s="158"/>
      <c r="G995" s="159"/>
      <c r="H995" s="1420"/>
      <c r="I995" s="158">
        <v>1719</v>
      </c>
      <c r="J995" s="159"/>
      <c r="K995" s="1420"/>
      <c r="L995" s="295">
        <f t="shared" si="232"/>
        <v>1719</v>
      </c>
      <c r="M995" s="12">
        <f t="shared" si="222"/>
        <v>1</v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618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619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620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621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54" t="s">
        <v>622</v>
      </c>
      <c r="D1000" s="175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306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623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54" t="s">
        <v>682</v>
      </c>
      <c r="D1003" s="1755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2" t="s">
        <v>683</v>
      </c>
      <c r="D1004" s="1753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684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685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686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687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48" t="s">
        <v>911</v>
      </c>
      <c r="D1009" s="1749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688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3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689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3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690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3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0" t="s">
        <v>691</v>
      </c>
      <c r="D1013" s="1751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0" t="s">
        <v>691</v>
      </c>
      <c r="D1014" s="1751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738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100917</v>
      </c>
      <c r="J1018" s="397">
        <f t="shared" si="235"/>
        <v>0</v>
      </c>
      <c r="K1018" s="398">
        <f t="shared" si="235"/>
        <v>0</v>
      </c>
      <c r="L1018" s="395">
        <f t="shared" si="235"/>
        <v>100917</v>
      </c>
      <c r="M1018" s="12">
        <f>(IF($E1018&lt;&gt;0,$M$2,IF($L1018&lt;&gt;0,$M$2,"")))</f>
        <v>1</v>
      </c>
      <c r="N1018" s="73" t="str">
        <f>LEFT(C900,1)</f>
        <v>5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1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65"/>
      <c r="D1023" s="1366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75" t="str">
        <f>$B$7</f>
        <v>ОТЧЕТНИ ДАННИ ПО ЕБК ЗА СМЕТКИТЕ ЗА СРЕДСТВАТА ОТ ЕВРОПЕЙСКИЯ СЪЮЗ - КСФ</v>
      </c>
      <c r="C1024" s="1776"/>
      <c r="D1024" s="1776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1"/>
      <c r="D1025" s="400"/>
      <c r="E1025" s="406" t="s">
        <v>463</v>
      </c>
      <c r="F1025" s="406" t="s">
        <v>832</v>
      </c>
      <c r="G1025" s="237"/>
      <c r="H1025" s="1362" t="s">
        <v>1248</v>
      </c>
      <c r="I1025" s="1363"/>
      <c r="J1025" s="1364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77">
        <f>$B$9</f>
        <v>0</v>
      </c>
      <c r="C1026" s="1778"/>
      <c r="D1026" s="1779"/>
      <c r="E1026" s="115">
        <f>$E$9</f>
        <v>43831</v>
      </c>
      <c r="F1026" s="226">
        <f>$F$9</f>
        <v>44074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62" t="str">
        <f>$B$12</f>
        <v>Крушари</v>
      </c>
      <c r="C1029" s="1763"/>
      <c r="D1029" s="1764"/>
      <c r="E1029" s="410" t="s">
        <v>887</v>
      </c>
      <c r="F1029" s="1360" t="str">
        <f>$F$12</f>
        <v>5806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61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888</v>
      </c>
      <c r="E1031" s="238">
        <f>$E$15</f>
        <v>98</v>
      </c>
      <c r="F1031" s="414" t="str">
        <f>$F$15</f>
        <v>СЕС - КСФ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1"/>
      <c r="D1032" s="400"/>
      <c r="E1032" s="237"/>
      <c r="F1032" s="409"/>
      <c r="G1032" s="409"/>
      <c r="H1032" s="409"/>
      <c r="I1032" s="409"/>
      <c r="J1032" s="409"/>
      <c r="K1032" s="409"/>
      <c r="L1032" s="1377" t="s">
        <v>464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709</v>
      </c>
      <c r="E1033" s="1765" t="s">
        <v>2053</v>
      </c>
      <c r="F1033" s="1766"/>
      <c r="G1033" s="1766"/>
      <c r="H1033" s="1767"/>
      <c r="I1033" s="1768" t="s">
        <v>2054</v>
      </c>
      <c r="J1033" s="1769"/>
      <c r="K1033" s="1769"/>
      <c r="L1033" s="1770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62</v>
      </c>
      <c r="C1034" s="251" t="s">
        <v>465</v>
      </c>
      <c r="D1034" s="252" t="s">
        <v>710</v>
      </c>
      <c r="E1034" s="1403" t="str">
        <f>$E$20</f>
        <v>Уточнен план                Общо</v>
      </c>
      <c r="F1034" s="1407" t="str">
        <f>$F$20</f>
        <v>държавни дейности</v>
      </c>
      <c r="G1034" s="1408" t="str">
        <f>$G$20</f>
        <v>местни дейности</v>
      </c>
      <c r="H1034" s="140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627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740</v>
      </c>
      <c r="E1035" s="1455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51"/>
      <c r="C1036" s="1664" t="str">
        <f>VLOOKUP(D1036,OP_LIST2,2,FALSE)</f>
        <v>98313</v>
      </c>
      <c r="D1036" s="1452" t="s">
        <v>1233</v>
      </c>
      <c r="E1036" s="389"/>
      <c r="F1036" s="1441"/>
      <c r="G1036" s="1442"/>
      <c r="H1036" s="1443"/>
      <c r="I1036" s="1441"/>
      <c r="J1036" s="1442"/>
      <c r="K1036" s="1443"/>
      <c r="L1036" s="1440"/>
      <c r="M1036" s="7">
        <f>(IF($E1155&lt;&gt;0,$M$2,IF($L1155&lt;&gt;0,$M$2,"")))</f>
        <v>1</v>
      </c>
    </row>
    <row r="1037" spans="1:13" ht="15.75">
      <c r="A1037" s="23"/>
      <c r="B1037" s="1454"/>
      <c r="C1037" s="1459">
        <f>VLOOKUP(D1038,EBK_DEIN2,2,FALSE)</f>
        <v>3322</v>
      </c>
      <c r="D1037" s="1458" t="s">
        <v>789</v>
      </c>
      <c r="E1037" s="389"/>
      <c r="F1037" s="1444"/>
      <c r="G1037" s="1445"/>
      <c r="H1037" s="1446"/>
      <c r="I1037" s="1444"/>
      <c r="J1037" s="1445"/>
      <c r="K1037" s="1446"/>
      <c r="L1037" s="1440"/>
      <c r="M1037" s="7">
        <f>(IF($E1155&lt;&gt;0,$M$2,IF($L1155&lt;&gt;0,$M$2,"")))</f>
        <v>1</v>
      </c>
    </row>
    <row r="1038" spans="1:13" ht="15.75">
      <c r="A1038" s="23"/>
      <c r="B1038" s="1450"/>
      <c r="C1038" s="1587">
        <f>+C1037</f>
        <v>3322</v>
      </c>
      <c r="D1038" s="1452" t="s">
        <v>1959</v>
      </c>
      <c r="E1038" s="389"/>
      <c r="F1038" s="1444"/>
      <c r="G1038" s="1445"/>
      <c r="H1038" s="1446"/>
      <c r="I1038" s="1444"/>
      <c r="J1038" s="1445"/>
      <c r="K1038" s="1446"/>
      <c r="L1038" s="1440"/>
      <c r="M1038" s="7">
        <f>(IF($E1155&lt;&gt;0,$M$2,IF($L1155&lt;&gt;0,$M$2,"")))</f>
        <v>1</v>
      </c>
    </row>
    <row r="1039" spans="1:13" ht="15">
      <c r="A1039" s="23"/>
      <c r="B1039" s="1456"/>
      <c r="C1039" s="1453"/>
      <c r="D1039" s="1457" t="s">
        <v>711</v>
      </c>
      <c r="E1039" s="389"/>
      <c r="F1039" s="1447"/>
      <c r="G1039" s="1448"/>
      <c r="H1039" s="1449"/>
      <c r="I1039" s="1447"/>
      <c r="J1039" s="1448"/>
      <c r="K1039" s="1449"/>
      <c r="L1039" s="1440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71" t="s">
        <v>741</v>
      </c>
      <c r="D1040" s="1772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41431</v>
      </c>
      <c r="J1040" s="275">
        <f t="shared" si="236"/>
        <v>0</v>
      </c>
      <c r="K1040" s="276">
        <f t="shared" si="236"/>
        <v>0</v>
      </c>
      <c r="L1040" s="273">
        <f t="shared" si="236"/>
        <v>41431</v>
      </c>
      <c r="M1040" s="12">
        <f>(IF($E1040&lt;&gt;0,$M$2,IF($L1040&lt;&gt;0,$M$2,"")))</f>
        <v>1</v>
      </c>
      <c r="N1040" s="13"/>
    </row>
    <row r="1041" spans="1:14" ht="15.75">
      <c r="A1041" s="23"/>
      <c r="B1041" s="278"/>
      <c r="C1041" s="279">
        <v>101</v>
      </c>
      <c r="D1041" s="280" t="s">
        <v>742</v>
      </c>
      <c r="E1041" s="281">
        <f>F1041+G1041+H1041</f>
        <v>0</v>
      </c>
      <c r="F1041" s="152"/>
      <c r="G1041" s="153"/>
      <c r="H1041" s="1418"/>
      <c r="I1041" s="152">
        <v>41431</v>
      </c>
      <c r="J1041" s="153"/>
      <c r="K1041" s="1418"/>
      <c r="L1041" s="281">
        <f>I1041+J1041+K1041</f>
        <v>41431</v>
      </c>
      <c r="M1041" s="12">
        <f aca="true" t="shared" si="237" ref="M1041:M1107">(IF($E1041&lt;&gt;0,$M$2,IF($L1041&lt;&gt;0,$M$2,"")))</f>
        <v>1</v>
      </c>
      <c r="N1041" s="13"/>
    </row>
    <row r="1042" spans="1:14" ht="15.75">
      <c r="A1042" s="10"/>
      <c r="B1042" s="278"/>
      <c r="C1042" s="285">
        <v>102</v>
      </c>
      <c r="D1042" s="286" t="s">
        <v>743</v>
      </c>
      <c r="E1042" s="287">
        <f>F1042+G1042+H1042</f>
        <v>0</v>
      </c>
      <c r="F1042" s="173"/>
      <c r="G1042" s="174"/>
      <c r="H1042" s="1421"/>
      <c r="I1042" s="173"/>
      <c r="J1042" s="174"/>
      <c r="K1042" s="1421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60" t="s">
        <v>744</v>
      </c>
      <c r="D1043" s="1761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745</v>
      </c>
      <c r="E1044" s="281">
        <f>F1044+G1044+H1044</f>
        <v>0</v>
      </c>
      <c r="F1044" s="152"/>
      <c r="G1044" s="153"/>
      <c r="H1044" s="1418"/>
      <c r="I1044" s="152"/>
      <c r="J1044" s="153"/>
      <c r="K1044" s="1418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746</v>
      </c>
      <c r="E1045" s="295">
        <f>F1045+G1045+H1045</f>
        <v>0</v>
      </c>
      <c r="F1045" s="158"/>
      <c r="G1045" s="159"/>
      <c r="H1045" s="1420"/>
      <c r="I1045" s="158"/>
      <c r="J1045" s="159"/>
      <c r="K1045" s="1420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594</v>
      </c>
      <c r="E1046" s="295">
        <f>F1046+G1046+H1046</f>
        <v>0</v>
      </c>
      <c r="F1046" s="158"/>
      <c r="G1046" s="159"/>
      <c r="H1046" s="1420"/>
      <c r="I1046" s="158"/>
      <c r="J1046" s="159"/>
      <c r="K1046" s="1420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595</v>
      </c>
      <c r="E1047" s="295">
        <f>F1047+G1047+H1047</f>
        <v>0</v>
      </c>
      <c r="F1047" s="158"/>
      <c r="G1047" s="159"/>
      <c r="H1047" s="1420"/>
      <c r="I1047" s="158"/>
      <c r="J1047" s="159"/>
      <c r="K1047" s="1420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596</v>
      </c>
      <c r="E1048" s="287">
        <f>F1048+G1048+H1048</f>
        <v>0</v>
      </c>
      <c r="F1048" s="173"/>
      <c r="G1048" s="174"/>
      <c r="H1048" s="1421"/>
      <c r="I1048" s="173"/>
      <c r="J1048" s="174"/>
      <c r="K1048" s="1421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73" t="s">
        <v>193</v>
      </c>
      <c r="D1049" s="1774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8778</v>
      </c>
      <c r="J1049" s="275">
        <f t="shared" si="239"/>
        <v>0</v>
      </c>
      <c r="K1049" s="276">
        <f t="shared" si="239"/>
        <v>0</v>
      </c>
      <c r="L1049" s="273">
        <f t="shared" si="239"/>
        <v>8778</v>
      </c>
      <c r="M1049" s="12">
        <f t="shared" si="237"/>
        <v>1</v>
      </c>
      <c r="N1049" s="13"/>
    </row>
    <row r="1050" spans="1:14" ht="18" customHeight="1">
      <c r="A1050" s="10"/>
      <c r="B1050" s="291"/>
      <c r="C1050" s="302">
        <v>551</v>
      </c>
      <c r="D1050" s="303" t="s">
        <v>194</v>
      </c>
      <c r="E1050" s="281">
        <f aca="true" t="shared" si="240" ref="E1050:E1057">F1050+G1050+H1050</f>
        <v>0</v>
      </c>
      <c r="F1050" s="152"/>
      <c r="G1050" s="153"/>
      <c r="H1050" s="1418"/>
      <c r="I1050" s="152">
        <v>4621</v>
      </c>
      <c r="J1050" s="153"/>
      <c r="K1050" s="1418"/>
      <c r="L1050" s="281">
        <f aca="true" t="shared" si="241" ref="L1050:L1057">I1050+J1050+K1050</f>
        <v>4621</v>
      </c>
      <c r="M1050" s="12">
        <f t="shared" si="237"/>
        <v>1</v>
      </c>
      <c r="N1050" s="13"/>
    </row>
    <row r="1051" spans="1:14" ht="15.75">
      <c r="A1051" s="10"/>
      <c r="B1051" s="291"/>
      <c r="C1051" s="304">
        <v>552</v>
      </c>
      <c r="D1051" s="305" t="s">
        <v>906</v>
      </c>
      <c r="E1051" s="295">
        <f t="shared" si="240"/>
        <v>0</v>
      </c>
      <c r="F1051" s="158"/>
      <c r="G1051" s="159"/>
      <c r="H1051" s="1420"/>
      <c r="I1051" s="158">
        <v>1283</v>
      </c>
      <c r="J1051" s="159"/>
      <c r="K1051" s="1420"/>
      <c r="L1051" s="295">
        <f t="shared" si="241"/>
        <v>1283</v>
      </c>
      <c r="M1051" s="12">
        <f t="shared" si="237"/>
        <v>1</v>
      </c>
      <c r="N1051" s="13"/>
    </row>
    <row r="1052" spans="1:14" ht="15.75">
      <c r="A1052" s="10"/>
      <c r="B1052" s="306"/>
      <c r="C1052" s="304">
        <v>558</v>
      </c>
      <c r="D1052" s="307" t="s">
        <v>868</v>
      </c>
      <c r="E1052" s="295">
        <f>F1052+G1052+H1052</f>
        <v>0</v>
      </c>
      <c r="F1052" s="488">
        <v>0</v>
      </c>
      <c r="G1052" s="489">
        <v>0</v>
      </c>
      <c r="H1052" s="160">
        <v>0</v>
      </c>
      <c r="I1052" s="488">
        <v>0</v>
      </c>
      <c r="J1052" s="489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195</v>
      </c>
      <c r="E1053" s="295">
        <f t="shared" si="240"/>
        <v>0</v>
      </c>
      <c r="F1053" s="158"/>
      <c r="G1053" s="159"/>
      <c r="H1053" s="1420"/>
      <c r="I1053" s="158">
        <v>1891</v>
      </c>
      <c r="J1053" s="159"/>
      <c r="K1053" s="1420"/>
      <c r="L1053" s="295">
        <f t="shared" si="241"/>
        <v>1891</v>
      </c>
      <c r="M1053" s="12">
        <f t="shared" si="237"/>
        <v>1</v>
      </c>
      <c r="N1053" s="13"/>
    </row>
    <row r="1054" spans="1:14" ht="15.75">
      <c r="A1054" s="10"/>
      <c r="B1054" s="306"/>
      <c r="C1054" s="304">
        <v>580</v>
      </c>
      <c r="D1054" s="305" t="s">
        <v>196</v>
      </c>
      <c r="E1054" s="295">
        <f t="shared" si="240"/>
        <v>0</v>
      </c>
      <c r="F1054" s="158"/>
      <c r="G1054" s="159"/>
      <c r="H1054" s="1420"/>
      <c r="I1054" s="158">
        <v>983</v>
      </c>
      <c r="J1054" s="159"/>
      <c r="K1054" s="1420"/>
      <c r="L1054" s="295">
        <f t="shared" si="241"/>
        <v>983</v>
      </c>
      <c r="M1054" s="12">
        <f t="shared" si="237"/>
        <v>1</v>
      </c>
      <c r="N1054" s="13"/>
    </row>
    <row r="1055" spans="1:14" ht="30">
      <c r="A1055" s="10"/>
      <c r="B1055" s="291"/>
      <c r="C1055" s="304">
        <v>588</v>
      </c>
      <c r="D1055" s="305" t="s">
        <v>870</v>
      </c>
      <c r="E1055" s="295">
        <f>F1055+G1055+H1055</f>
        <v>0</v>
      </c>
      <c r="F1055" s="488">
        <v>0</v>
      </c>
      <c r="G1055" s="489">
        <v>0</v>
      </c>
      <c r="H1055" s="160">
        <v>0</v>
      </c>
      <c r="I1055" s="488">
        <v>0</v>
      </c>
      <c r="J1055" s="489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197</v>
      </c>
      <c r="E1056" s="287">
        <f t="shared" si="240"/>
        <v>0</v>
      </c>
      <c r="F1056" s="173"/>
      <c r="G1056" s="174"/>
      <c r="H1056" s="1421"/>
      <c r="I1056" s="173"/>
      <c r="J1056" s="174"/>
      <c r="K1056" s="1421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58" t="s">
        <v>198</v>
      </c>
      <c r="D1057" s="1759"/>
      <c r="E1057" s="310">
        <f t="shared" si="240"/>
        <v>0</v>
      </c>
      <c r="F1057" s="1422"/>
      <c r="G1057" s="1423"/>
      <c r="H1057" s="1424"/>
      <c r="I1057" s="1422"/>
      <c r="J1057" s="1423"/>
      <c r="K1057" s="1424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60" t="s">
        <v>199</v>
      </c>
      <c r="D1058" s="1761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1954</v>
      </c>
      <c r="J1058" s="275">
        <f t="shared" si="242"/>
        <v>0</v>
      </c>
      <c r="K1058" s="276">
        <f t="shared" si="242"/>
        <v>0</v>
      </c>
      <c r="L1058" s="310">
        <f t="shared" si="242"/>
        <v>1954</v>
      </c>
      <c r="M1058" s="12">
        <f t="shared" si="237"/>
        <v>1</v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200</v>
      </c>
      <c r="E1059" s="281">
        <f aca="true" t="shared" si="243" ref="E1059:E1075">F1059+G1059+H1059</f>
        <v>0</v>
      </c>
      <c r="F1059" s="152"/>
      <c r="G1059" s="153"/>
      <c r="H1059" s="1418"/>
      <c r="I1059" s="152"/>
      <c r="J1059" s="153"/>
      <c r="K1059" s="1418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201</v>
      </c>
      <c r="E1060" s="295">
        <f t="shared" si="243"/>
        <v>0</v>
      </c>
      <c r="F1060" s="158"/>
      <c r="G1060" s="159"/>
      <c r="H1060" s="1420"/>
      <c r="I1060" s="158"/>
      <c r="J1060" s="159"/>
      <c r="K1060" s="1420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202</v>
      </c>
      <c r="E1061" s="295">
        <f t="shared" si="243"/>
        <v>0</v>
      </c>
      <c r="F1061" s="158"/>
      <c r="G1061" s="159"/>
      <c r="H1061" s="1420"/>
      <c r="I1061" s="158"/>
      <c r="J1061" s="159"/>
      <c r="K1061" s="1420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203</v>
      </c>
      <c r="E1062" s="295">
        <f t="shared" si="243"/>
        <v>0</v>
      </c>
      <c r="F1062" s="158"/>
      <c r="G1062" s="159"/>
      <c r="H1062" s="1420"/>
      <c r="I1062" s="158"/>
      <c r="J1062" s="159"/>
      <c r="K1062" s="1420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204</v>
      </c>
      <c r="E1063" s="295">
        <f t="shared" si="243"/>
        <v>0</v>
      </c>
      <c r="F1063" s="158"/>
      <c r="G1063" s="159"/>
      <c r="H1063" s="1420"/>
      <c r="I1063" s="158">
        <v>1741</v>
      </c>
      <c r="J1063" s="159"/>
      <c r="K1063" s="1420"/>
      <c r="L1063" s="295">
        <f t="shared" si="244"/>
        <v>1741</v>
      </c>
      <c r="M1063" s="12">
        <f t="shared" si="237"/>
        <v>1</v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205</v>
      </c>
      <c r="E1064" s="314">
        <f t="shared" si="243"/>
        <v>0</v>
      </c>
      <c r="F1064" s="164"/>
      <c r="G1064" s="165"/>
      <c r="H1064" s="1419"/>
      <c r="I1064" s="164"/>
      <c r="J1064" s="165"/>
      <c r="K1064" s="1419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206</v>
      </c>
      <c r="E1065" s="320">
        <f t="shared" si="243"/>
        <v>0</v>
      </c>
      <c r="F1065" s="454"/>
      <c r="G1065" s="455"/>
      <c r="H1065" s="1428"/>
      <c r="I1065" s="454">
        <v>213</v>
      </c>
      <c r="J1065" s="455"/>
      <c r="K1065" s="1428"/>
      <c r="L1065" s="320">
        <f t="shared" si="244"/>
        <v>213</v>
      </c>
      <c r="M1065" s="12">
        <f t="shared" si="237"/>
        <v>1</v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207</v>
      </c>
      <c r="E1066" s="326">
        <f t="shared" si="243"/>
        <v>0</v>
      </c>
      <c r="F1066" s="449"/>
      <c r="G1066" s="450"/>
      <c r="H1066" s="1425"/>
      <c r="I1066" s="449"/>
      <c r="J1066" s="450"/>
      <c r="K1066" s="1425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208</v>
      </c>
      <c r="E1067" s="320">
        <f t="shared" si="243"/>
        <v>0</v>
      </c>
      <c r="F1067" s="454"/>
      <c r="G1067" s="455"/>
      <c r="H1067" s="1428"/>
      <c r="I1067" s="454"/>
      <c r="J1067" s="455"/>
      <c r="K1067" s="1428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209</v>
      </c>
      <c r="E1068" s="295">
        <f t="shared" si="243"/>
        <v>0</v>
      </c>
      <c r="F1068" s="158"/>
      <c r="G1068" s="159"/>
      <c r="H1068" s="1420"/>
      <c r="I1068" s="158"/>
      <c r="J1068" s="159"/>
      <c r="K1068" s="1420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871</v>
      </c>
      <c r="E1069" s="326">
        <f t="shared" si="243"/>
        <v>0</v>
      </c>
      <c r="F1069" s="449"/>
      <c r="G1069" s="450"/>
      <c r="H1069" s="1425"/>
      <c r="I1069" s="449"/>
      <c r="J1069" s="450"/>
      <c r="K1069" s="1425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210</v>
      </c>
      <c r="E1070" s="320">
        <f t="shared" si="243"/>
        <v>0</v>
      </c>
      <c r="F1070" s="454"/>
      <c r="G1070" s="455"/>
      <c r="H1070" s="1428"/>
      <c r="I1070" s="454"/>
      <c r="J1070" s="455"/>
      <c r="K1070" s="1428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798</v>
      </c>
      <c r="E1071" s="326">
        <f t="shared" si="243"/>
        <v>0</v>
      </c>
      <c r="F1071" s="449"/>
      <c r="G1071" s="450"/>
      <c r="H1071" s="1425"/>
      <c r="I1071" s="449"/>
      <c r="J1071" s="450"/>
      <c r="K1071" s="1425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211</v>
      </c>
      <c r="E1072" s="335">
        <f t="shared" si="243"/>
        <v>0</v>
      </c>
      <c r="F1072" s="600"/>
      <c r="G1072" s="601"/>
      <c r="H1072" s="1427"/>
      <c r="I1072" s="600"/>
      <c r="J1072" s="601"/>
      <c r="K1072" s="1427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907</v>
      </c>
      <c r="E1073" s="320">
        <f t="shared" si="243"/>
        <v>0</v>
      </c>
      <c r="F1073" s="454"/>
      <c r="G1073" s="455"/>
      <c r="H1073" s="1428"/>
      <c r="I1073" s="454"/>
      <c r="J1073" s="455"/>
      <c r="K1073" s="1428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304</v>
      </c>
      <c r="E1074" s="295">
        <f t="shared" si="243"/>
        <v>0</v>
      </c>
      <c r="F1074" s="158"/>
      <c r="G1074" s="159"/>
      <c r="H1074" s="1420"/>
      <c r="I1074" s="158"/>
      <c r="J1074" s="159"/>
      <c r="K1074" s="1420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212</v>
      </c>
      <c r="E1075" s="287">
        <f t="shared" si="243"/>
        <v>0</v>
      </c>
      <c r="F1075" s="173"/>
      <c r="G1075" s="174"/>
      <c r="H1075" s="1421"/>
      <c r="I1075" s="173"/>
      <c r="J1075" s="174"/>
      <c r="K1075" s="1421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52" t="s">
        <v>271</v>
      </c>
      <c r="D1076" s="1753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908</v>
      </c>
      <c r="E1077" s="281">
        <f>F1077+G1077+H1077</f>
        <v>0</v>
      </c>
      <c r="F1077" s="152"/>
      <c r="G1077" s="153"/>
      <c r="H1077" s="1418"/>
      <c r="I1077" s="152"/>
      <c r="J1077" s="153"/>
      <c r="K1077" s="1418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909</v>
      </c>
      <c r="E1078" s="295">
        <f>F1078+G1078+H1078</f>
        <v>0</v>
      </c>
      <c r="F1078" s="158"/>
      <c r="G1078" s="159"/>
      <c r="H1078" s="1420"/>
      <c r="I1078" s="158"/>
      <c r="J1078" s="159"/>
      <c r="K1078" s="1420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910</v>
      </c>
      <c r="E1079" s="287">
        <f>F1079+G1079+H1079</f>
        <v>0</v>
      </c>
      <c r="F1079" s="173"/>
      <c r="G1079" s="174"/>
      <c r="H1079" s="1421"/>
      <c r="I1079" s="173"/>
      <c r="J1079" s="174"/>
      <c r="K1079" s="1421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52" t="s">
        <v>719</v>
      </c>
      <c r="D1080" s="1753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213</v>
      </c>
      <c r="E1081" s="281">
        <f>F1081+G1081+H1081</f>
        <v>0</v>
      </c>
      <c r="F1081" s="152"/>
      <c r="G1081" s="153"/>
      <c r="H1081" s="1418"/>
      <c r="I1081" s="152"/>
      <c r="J1081" s="153"/>
      <c r="K1081" s="1418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214</v>
      </c>
      <c r="E1082" s="295">
        <f>F1082+G1082+H1082</f>
        <v>0</v>
      </c>
      <c r="F1082" s="158"/>
      <c r="G1082" s="159"/>
      <c r="H1082" s="1420"/>
      <c r="I1082" s="158"/>
      <c r="J1082" s="159"/>
      <c r="K1082" s="1420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215</v>
      </c>
      <c r="E1083" s="295">
        <f>F1083+G1083+H1083</f>
        <v>0</v>
      </c>
      <c r="F1083" s="488">
        <v>0</v>
      </c>
      <c r="G1083" s="489">
        <v>0</v>
      </c>
      <c r="H1083" s="160">
        <v>0</v>
      </c>
      <c r="I1083" s="488">
        <v>0</v>
      </c>
      <c r="J1083" s="489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216</v>
      </c>
      <c r="E1084" s="295">
        <f>F1084+G1084+H1084</f>
        <v>0</v>
      </c>
      <c r="F1084" s="488">
        <v>0</v>
      </c>
      <c r="G1084" s="489">
        <v>0</v>
      </c>
      <c r="H1084" s="160">
        <v>0</v>
      </c>
      <c r="I1084" s="488">
        <v>0</v>
      </c>
      <c r="J1084" s="489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217</v>
      </c>
      <c r="E1085" s="287">
        <f>F1085+G1085+H1085</f>
        <v>0</v>
      </c>
      <c r="F1085" s="173"/>
      <c r="G1085" s="174"/>
      <c r="H1085" s="1421"/>
      <c r="I1085" s="173"/>
      <c r="J1085" s="174"/>
      <c r="K1085" s="1421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52" t="s">
        <v>218</v>
      </c>
      <c r="D1086" s="1753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305</v>
      </c>
      <c r="E1087" s="281">
        <f aca="true" t="shared" si="248" ref="E1087:E1092">F1087+G1087+H1087</f>
        <v>0</v>
      </c>
      <c r="F1087" s="152"/>
      <c r="G1087" s="153"/>
      <c r="H1087" s="1418"/>
      <c r="I1087" s="152"/>
      <c r="J1087" s="153"/>
      <c r="K1087" s="1418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219</v>
      </c>
      <c r="E1088" s="287">
        <f t="shared" si="248"/>
        <v>0</v>
      </c>
      <c r="F1088" s="173"/>
      <c r="G1088" s="174"/>
      <c r="H1088" s="1421"/>
      <c r="I1088" s="173"/>
      <c r="J1088" s="174"/>
      <c r="K1088" s="1421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52" t="s">
        <v>220</v>
      </c>
      <c r="D1089" s="1753"/>
      <c r="E1089" s="310">
        <f t="shared" si="248"/>
        <v>0</v>
      </c>
      <c r="F1089" s="1422"/>
      <c r="G1089" s="1423"/>
      <c r="H1089" s="1424"/>
      <c r="I1089" s="1422"/>
      <c r="J1089" s="1423"/>
      <c r="K1089" s="1424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56" t="s">
        <v>221</v>
      </c>
      <c r="D1090" s="1757"/>
      <c r="E1090" s="310">
        <f t="shared" si="248"/>
        <v>0</v>
      </c>
      <c r="F1090" s="1422"/>
      <c r="G1090" s="1423"/>
      <c r="H1090" s="1424"/>
      <c r="I1090" s="1422"/>
      <c r="J1090" s="1423"/>
      <c r="K1090" s="1424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56" t="s">
        <v>222</v>
      </c>
      <c r="D1091" s="1757"/>
      <c r="E1091" s="310">
        <f t="shared" si="248"/>
        <v>0</v>
      </c>
      <c r="F1091" s="1422"/>
      <c r="G1091" s="1423"/>
      <c r="H1091" s="1424"/>
      <c r="I1091" s="1422"/>
      <c r="J1091" s="1423"/>
      <c r="K1091" s="1424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56" t="s">
        <v>1657</v>
      </c>
      <c r="D1092" s="1757"/>
      <c r="E1092" s="310">
        <f t="shared" si="248"/>
        <v>0</v>
      </c>
      <c r="F1092" s="1422"/>
      <c r="G1092" s="1423"/>
      <c r="H1092" s="1424"/>
      <c r="I1092" s="1422"/>
      <c r="J1092" s="1423"/>
      <c r="K1092" s="1424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52" t="s">
        <v>223</v>
      </c>
      <c r="D1093" s="1753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1952</v>
      </c>
      <c r="E1094" s="281">
        <f>F1094+G1094+H1094</f>
        <v>0</v>
      </c>
      <c r="F1094" s="152"/>
      <c r="G1094" s="153"/>
      <c r="H1094" s="1418"/>
      <c r="I1094" s="152"/>
      <c r="J1094" s="153"/>
      <c r="K1094" s="1418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224</v>
      </c>
      <c r="E1095" s="281">
        <f aca="true" t="shared" si="251" ref="E1095:E1101">F1095+G1095+H1095</f>
        <v>0</v>
      </c>
      <c r="F1095" s="152"/>
      <c r="G1095" s="153"/>
      <c r="H1095" s="1418"/>
      <c r="I1095" s="152"/>
      <c r="J1095" s="153"/>
      <c r="K1095" s="1418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225</v>
      </c>
      <c r="E1096" s="326">
        <f t="shared" si="251"/>
        <v>0</v>
      </c>
      <c r="F1096" s="449"/>
      <c r="G1096" s="450"/>
      <c r="H1096" s="1425"/>
      <c r="I1096" s="449"/>
      <c r="J1096" s="450"/>
      <c r="K1096" s="1425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226</v>
      </c>
      <c r="E1097" s="351">
        <f t="shared" si="251"/>
        <v>0</v>
      </c>
      <c r="F1097" s="636"/>
      <c r="G1097" s="637"/>
      <c r="H1097" s="1426"/>
      <c r="I1097" s="636"/>
      <c r="J1097" s="637"/>
      <c r="K1097" s="1426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227</v>
      </c>
      <c r="E1098" s="335">
        <f t="shared" si="251"/>
        <v>0</v>
      </c>
      <c r="F1098" s="600"/>
      <c r="G1098" s="601"/>
      <c r="H1098" s="1427"/>
      <c r="I1098" s="600"/>
      <c r="J1098" s="601"/>
      <c r="K1098" s="1427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1971</v>
      </c>
      <c r="E1099" s="320">
        <f>F1099+G1099+H1099</f>
        <v>0</v>
      </c>
      <c r="F1099" s="454"/>
      <c r="G1099" s="455"/>
      <c r="H1099" s="1428"/>
      <c r="I1099" s="454"/>
      <c r="J1099" s="455"/>
      <c r="K1099" s="1428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228</v>
      </c>
      <c r="E1100" s="320">
        <f t="shared" si="251"/>
        <v>0</v>
      </c>
      <c r="F1100" s="454"/>
      <c r="G1100" s="455"/>
      <c r="H1100" s="1428"/>
      <c r="I1100" s="454"/>
      <c r="J1100" s="455"/>
      <c r="K1100" s="1428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229</v>
      </c>
      <c r="E1101" s="287">
        <f t="shared" si="251"/>
        <v>0</v>
      </c>
      <c r="F1101" s="173"/>
      <c r="G1101" s="174"/>
      <c r="H1101" s="1421"/>
      <c r="I1101" s="173"/>
      <c r="J1101" s="174"/>
      <c r="K1101" s="1421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2002</v>
      </c>
      <c r="D1102" s="1667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230</v>
      </c>
      <c r="E1103" s="281">
        <f aca="true" t="shared" si="254" ref="E1103:E1110">F1103+G1103+H1103</f>
        <v>0</v>
      </c>
      <c r="F1103" s="486">
        <v>0</v>
      </c>
      <c r="G1103" s="487">
        <v>0</v>
      </c>
      <c r="H1103" s="154">
        <v>0</v>
      </c>
      <c r="I1103" s="486">
        <v>0</v>
      </c>
      <c r="J1103" s="487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712</v>
      </c>
      <c r="E1104" s="295">
        <f t="shared" si="254"/>
        <v>0</v>
      </c>
      <c r="F1104" s="488">
        <v>0</v>
      </c>
      <c r="G1104" s="489">
        <v>0</v>
      </c>
      <c r="H1104" s="160">
        <v>0</v>
      </c>
      <c r="I1104" s="488">
        <v>0</v>
      </c>
      <c r="J1104" s="489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3303</v>
      </c>
      <c r="D1105" s="360" t="s">
        <v>231</v>
      </c>
      <c r="E1105" s="295">
        <f t="shared" si="254"/>
        <v>0</v>
      </c>
      <c r="F1105" s="488">
        <v>0</v>
      </c>
      <c r="G1105" s="489">
        <v>0</v>
      </c>
      <c r="H1105" s="160">
        <v>0</v>
      </c>
      <c r="I1105" s="488">
        <v>0</v>
      </c>
      <c r="J1105" s="489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15.75">
      <c r="A1106" s="22">
        <v>270</v>
      </c>
      <c r="B1106" s="291"/>
      <c r="C1106" s="293">
        <v>3304</v>
      </c>
      <c r="D1106" s="360" t="s">
        <v>232</v>
      </c>
      <c r="E1106" s="295">
        <f t="shared" si="254"/>
        <v>0</v>
      </c>
      <c r="F1106" s="488">
        <v>0</v>
      </c>
      <c r="G1106" s="489">
        <v>0</v>
      </c>
      <c r="H1106" s="160">
        <v>0</v>
      </c>
      <c r="I1106" s="488">
        <v>0</v>
      </c>
      <c r="J1106" s="489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30">
      <c r="A1107" s="22">
        <v>290</v>
      </c>
      <c r="B1107" s="291"/>
      <c r="C1107" s="285">
        <v>3306</v>
      </c>
      <c r="D1107" s="361" t="s">
        <v>1654</v>
      </c>
      <c r="E1107" s="287">
        <f t="shared" si="254"/>
        <v>0</v>
      </c>
      <c r="F1107" s="490">
        <v>0</v>
      </c>
      <c r="G1107" s="491">
        <v>0</v>
      </c>
      <c r="H1107" s="175">
        <v>0</v>
      </c>
      <c r="I1107" s="490">
        <v>0</v>
      </c>
      <c r="J1107" s="491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52" t="s">
        <v>233</v>
      </c>
      <c r="D1108" s="1753"/>
      <c r="E1108" s="310">
        <f t="shared" si="254"/>
        <v>0</v>
      </c>
      <c r="F1108" s="1471">
        <v>0</v>
      </c>
      <c r="G1108" s="1472">
        <v>0</v>
      </c>
      <c r="H1108" s="1473">
        <v>0</v>
      </c>
      <c r="I1108" s="1471">
        <v>0</v>
      </c>
      <c r="J1108" s="1472">
        <v>0</v>
      </c>
      <c r="K1108" s="1473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52" t="s">
        <v>234</v>
      </c>
      <c r="D1109" s="1753"/>
      <c r="E1109" s="310">
        <f t="shared" si="254"/>
        <v>0</v>
      </c>
      <c r="F1109" s="1422"/>
      <c r="G1109" s="1423"/>
      <c r="H1109" s="1424"/>
      <c r="I1109" s="1422"/>
      <c r="J1109" s="1423"/>
      <c r="K1109" s="1424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52" t="s">
        <v>235</v>
      </c>
      <c r="D1110" s="1753"/>
      <c r="E1110" s="310">
        <f t="shared" si="254"/>
        <v>0</v>
      </c>
      <c r="F1110" s="1472">
        <v>0</v>
      </c>
      <c r="G1110" s="1472">
        <v>0</v>
      </c>
      <c r="H1110" s="1473">
        <v>0</v>
      </c>
      <c r="I1110" s="1663">
        <v>0</v>
      </c>
      <c r="J1110" s="1472">
        <v>0</v>
      </c>
      <c r="K1110" s="1472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52" t="s">
        <v>236</v>
      </c>
      <c r="D1111" s="1753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237</v>
      </c>
      <c r="E1112" s="281">
        <f aca="true" t="shared" si="258" ref="E1112:E1117">F1112+G1112+H1112</f>
        <v>0</v>
      </c>
      <c r="F1112" s="152"/>
      <c r="G1112" s="153"/>
      <c r="H1112" s="1418"/>
      <c r="I1112" s="152"/>
      <c r="J1112" s="153"/>
      <c r="K1112" s="1418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238</v>
      </c>
      <c r="E1113" s="295">
        <f t="shared" si="258"/>
        <v>0</v>
      </c>
      <c r="F1113" s="158"/>
      <c r="G1113" s="159"/>
      <c r="H1113" s="1420"/>
      <c r="I1113" s="158"/>
      <c r="J1113" s="159"/>
      <c r="K1113" s="1420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239</v>
      </c>
      <c r="E1114" s="295">
        <f t="shared" si="258"/>
        <v>0</v>
      </c>
      <c r="F1114" s="158"/>
      <c r="G1114" s="159"/>
      <c r="H1114" s="1420"/>
      <c r="I1114" s="158"/>
      <c r="J1114" s="159"/>
      <c r="K1114" s="1420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240</v>
      </c>
      <c r="E1115" s="295">
        <f t="shared" si="258"/>
        <v>0</v>
      </c>
      <c r="F1115" s="158"/>
      <c r="G1115" s="159"/>
      <c r="H1115" s="1420"/>
      <c r="I1115" s="158"/>
      <c r="J1115" s="159"/>
      <c r="K1115" s="1420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241</v>
      </c>
      <c r="E1116" s="295">
        <f t="shared" si="258"/>
        <v>0</v>
      </c>
      <c r="F1116" s="158"/>
      <c r="G1116" s="159"/>
      <c r="H1116" s="1420"/>
      <c r="I1116" s="158"/>
      <c r="J1116" s="159"/>
      <c r="K1116" s="1420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242</v>
      </c>
      <c r="E1117" s="287">
        <f t="shared" si="258"/>
        <v>0</v>
      </c>
      <c r="F1117" s="173"/>
      <c r="G1117" s="174"/>
      <c r="H1117" s="1421"/>
      <c r="I1117" s="173"/>
      <c r="J1117" s="174"/>
      <c r="K1117" s="1421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52" t="s">
        <v>1658</v>
      </c>
      <c r="D1118" s="1753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243</v>
      </c>
      <c r="E1119" s="281">
        <f aca="true" t="shared" si="261" ref="E1119:E1124">F1119+G1119+H1119</f>
        <v>0</v>
      </c>
      <c r="F1119" s="152"/>
      <c r="G1119" s="153"/>
      <c r="H1119" s="1418"/>
      <c r="I1119" s="152"/>
      <c r="J1119" s="153"/>
      <c r="K1119" s="1418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244</v>
      </c>
      <c r="E1120" s="295">
        <f t="shared" si="261"/>
        <v>0</v>
      </c>
      <c r="F1120" s="158"/>
      <c r="G1120" s="159"/>
      <c r="H1120" s="1420"/>
      <c r="I1120" s="158"/>
      <c r="J1120" s="159"/>
      <c r="K1120" s="1420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245</v>
      </c>
      <c r="E1121" s="287">
        <f t="shared" si="261"/>
        <v>0</v>
      </c>
      <c r="F1121" s="173"/>
      <c r="G1121" s="174"/>
      <c r="H1121" s="1421"/>
      <c r="I1121" s="173"/>
      <c r="J1121" s="174"/>
      <c r="K1121" s="1421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52" t="s">
        <v>1655</v>
      </c>
      <c r="D1122" s="1753"/>
      <c r="E1122" s="310">
        <f t="shared" si="261"/>
        <v>0</v>
      </c>
      <c r="F1122" s="1422"/>
      <c r="G1122" s="1423"/>
      <c r="H1122" s="1424"/>
      <c r="I1122" s="1422"/>
      <c r="J1122" s="1423"/>
      <c r="K1122" s="1424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52" t="s">
        <v>1656</v>
      </c>
      <c r="D1123" s="1753"/>
      <c r="E1123" s="310">
        <f t="shared" si="261"/>
        <v>0</v>
      </c>
      <c r="F1123" s="1422"/>
      <c r="G1123" s="1423"/>
      <c r="H1123" s="1424"/>
      <c r="I1123" s="1422"/>
      <c r="J1123" s="1423"/>
      <c r="K1123" s="1424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56" t="s">
        <v>246</v>
      </c>
      <c r="D1124" s="1757"/>
      <c r="E1124" s="310">
        <f t="shared" si="261"/>
        <v>0</v>
      </c>
      <c r="F1124" s="1422"/>
      <c r="G1124" s="1423"/>
      <c r="H1124" s="1424"/>
      <c r="I1124" s="1422"/>
      <c r="J1124" s="1423"/>
      <c r="K1124" s="1424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52" t="s">
        <v>272</v>
      </c>
      <c r="D1125" s="1753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273</v>
      </c>
      <c r="E1126" s="281">
        <f>F1126+G1126+H1126</f>
        <v>0</v>
      </c>
      <c r="F1126" s="152"/>
      <c r="G1126" s="153"/>
      <c r="H1126" s="1418"/>
      <c r="I1126" s="152"/>
      <c r="J1126" s="153"/>
      <c r="K1126" s="1418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274</v>
      </c>
      <c r="E1127" s="287">
        <f>F1127+G1127+H1127</f>
        <v>0</v>
      </c>
      <c r="F1127" s="173"/>
      <c r="G1127" s="174"/>
      <c r="H1127" s="1421"/>
      <c r="I1127" s="173"/>
      <c r="J1127" s="174"/>
      <c r="K1127" s="1421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54" t="s">
        <v>247</v>
      </c>
      <c r="D1128" s="1755"/>
      <c r="E1128" s="310">
        <f>F1128+G1128+H1128</f>
        <v>0</v>
      </c>
      <c r="F1128" s="1422"/>
      <c r="G1128" s="1423"/>
      <c r="H1128" s="1424"/>
      <c r="I1128" s="1422"/>
      <c r="J1128" s="1423"/>
      <c r="K1128" s="1424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54" t="s">
        <v>248</v>
      </c>
      <c r="D1129" s="1755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249</v>
      </c>
      <c r="E1130" s="281">
        <f aca="true" t="shared" si="265" ref="E1130:E1136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250</v>
      </c>
      <c r="E1131" s="295">
        <f t="shared" si="265"/>
        <v>0</v>
      </c>
      <c r="F1131" s="158"/>
      <c r="G1131" s="159"/>
      <c r="H1131" s="1420"/>
      <c r="I1131" s="158"/>
      <c r="J1131" s="159"/>
      <c r="K1131" s="1420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617</v>
      </c>
      <c r="E1132" s="295">
        <f t="shared" si="265"/>
        <v>0</v>
      </c>
      <c r="F1132" s="158"/>
      <c r="G1132" s="159"/>
      <c r="H1132" s="1420"/>
      <c r="I1132" s="158"/>
      <c r="J1132" s="159"/>
      <c r="K1132" s="1420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618</v>
      </c>
      <c r="E1133" s="295">
        <f t="shared" si="265"/>
        <v>0</v>
      </c>
      <c r="F1133" s="158"/>
      <c r="G1133" s="159"/>
      <c r="H1133" s="1420"/>
      <c r="I1133" s="158"/>
      <c r="J1133" s="159"/>
      <c r="K1133" s="1420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619</v>
      </c>
      <c r="E1134" s="295">
        <f t="shared" si="265"/>
        <v>0</v>
      </c>
      <c r="F1134" s="158"/>
      <c r="G1134" s="159"/>
      <c r="H1134" s="1420"/>
      <c r="I1134" s="158"/>
      <c r="J1134" s="159"/>
      <c r="K1134" s="1420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620</v>
      </c>
      <c r="E1135" s="295">
        <f t="shared" si="265"/>
        <v>0</v>
      </c>
      <c r="F1135" s="158"/>
      <c r="G1135" s="159"/>
      <c r="H1135" s="1420"/>
      <c r="I1135" s="158"/>
      <c r="J1135" s="159"/>
      <c r="K1135" s="1420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621</v>
      </c>
      <c r="E1136" s="287">
        <f t="shared" si="265"/>
        <v>0</v>
      </c>
      <c r="F1136" s="173"/>
      <c r="G1136" s="174"/>
      <c r="H1136" s="1421"/>
      <c r="I1136" s="173"/>
      <c r="J1136" s="174"/>
      <c r="K1136" s="1421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54" t="s">
        <v>622</v>
      </c>
      <c r="D1137" s="1755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306</v>
      </c>
      <c r="E1138" s="281">
        <f>F1138+G1138+H1138</f>
        <v>0</v>
      </c>
      <c r="F1138" s="152"/>
      <c r="G1138" s="153"/>
      <c r="H1138" s="1418"/>
      <c r="I1138" s="152"/>
      <c r="J1138" s="153"/>
      <c r="K1138" s="1418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623</v>
      </c>
      <c r="E1139" s="287">
        <f>F1139+G1139+H1139</f>
        <v>0</v>
      </c>
      <c r="F1139" s="173"/>
      <c r="G1139" s="174"/>
      <c r="H1139" s="1421"/>
      <c r="I1139" s="173"/>
      <c r="J1139" s="174"/>
      <c r="K1139" s="1421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54" t="s">
        <v>682</v>
      </c>
      <c r="D1140" s="1755"/>
      <c r="E1140" s="310">
        <f>F1140+G1140+H1140</f>
        <v>0</v>
      </c>
      <c r="F1140" s="1422"/>
      <c r="G1140" s="1423"/>
      <c r="H1140" s="1424"/>
      <c r="I1140" s="1422"/>
      <c r="J1140" s="1423"/>
      <c r="K1140" s="1424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52" t="s">
        <v>683</v>
      </c>
      <c r="D1141" s="1753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684</v>
      </c>
      <c r="E1142" s="281">
        <f>F1142+G1142+H1142</f>
        <v>0</v>
      </c>
      <c r="F1142" s="152"/>
      <c r="G1142" s="153"/>
      <c r="H1142" s="1418"/>
      <c r="I1142" s="152"/>
      <c r="J1142" s="153"/>
      <c r="K1142" s="1418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685</v>
      </c>
      <c r="E1143" s="295">
        <f>F1143+G1143+H1143</f>
        <v>0</v>
      </c>
      <c r="F1143" s="158"/>
      <c r="G1143" s="159"/>
      <c r="H1143" s="1420"/>
      <c r="I1143" s="158"/>
      <c r="J1143" s="159"/>
      <c r="K1143" s="1420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686</v>
      </c>
      <c r="E1144" s="295">
        <f>F1144+G1144+H1144</f>
        <v>0</v>
      </c>
      <c r="F1144" s="158"/>
      <c r="G1144" s="159"/>
      <c r="H1144" s="1420"/>
      <c r="I1144" s="158"/>
      <c r="J1144" s="159"/>
      <c r="K1144" s="1420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687</v>
      </c>
      <c r="E1145" s="287">
        <f>F1145+G1145+H1145</f>
        <v>0</v>
      </c>
      <c r="F1145" s="173"/>
      <c r="G1145" s="174"/>
      <c r="H1145" s="1421"/>
      <c r="I1145" s="173"/>
      <c r="J1145" s="174"/>
      <c r="K1145" s="1421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48" t="s">
        <v>911</v>
      </c>
      <c r="D1146" s="1749"/>
      <c r="E1146" s="310">
        <f>SUM(E1147:E1149)</f>
        <v>0</v>
      </c>
      <c r="F1146" s="1471">
        <v>0</v>
      </c>
      <c r="G1146" s="1471">
        <v>0</v>
      </c>
      <c r="H1146" s="1471">
        <v>0</v>
      </c>
      <c r="I1146" s="1471">
        <v>0</v>
      </c>
      <c r="J1146" s="1471">
        <v>0</v>
      </c>
      <c r="K1146" s="1471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688</v>
      </c>
      <c r="E1147" s="281">
        <f>F1147+G1147+H1147</f>
        <v>0</v>
      </c>
      <c r="F1147" s="1472">
        <v>0</v>
      </c>
      <c r="G1147" s="1472">
        <v>0</v>
      </c>
      <c r="H1147" s="1473">
        <v>0</v>
      </c>
      <c r="I1147" s="1663">
        <v>0</v>
      </c>
      <c r="J1147" s="1472">
        <v>0</v>
      </c>
      <c r="K1147" s="1472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689</v>
      </c>
      <c r="E1148" s="314">
        <f>F1148+G1148+H1148</f>
        <v>0</v>
      </c>
      <c r="F1148" s="1472">
        <v>0</v>
      </c>
      <c r="G1148" s="1472">
        <v>0</v>
      </c>
      <c r="H1148" s="1473">
        <v>0</v>
      </c>
      <c r="I1148" s="1663">
        <v>0</v>
      </c>
      <c r="J1148" s="1472">
        <v>0</v>
      </c>
      <c r="K1148" s="1472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690</v>
      </c>
      <c r="E1149" s="377">
        <f>F1149+G1149+H1149</f>
        <v>0</v>
      </c>
      <c r="F1149" s="1472">
        <v>0</v>
      </c>
      <c r="G1149" s="1472">
        <v>0</v>
      </c>
      <c r="H1149" s="1473">
        <v>0</v>
      </c>
      <c r="I1149" s="1663">
        <v>0</v>
      </c>
      <c r="J1149" s="1472">
        <v>0</v>
      </c>
      <c r="K1149" s="1472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2"/>
      <c r="C1150" s="1750" t="s">
        <v>691</v>
      </c>
      <c r="D1150" s="1751"/>
      <c r="E1150" s="1438"/>
      <c r="F1150" s="1438"/>
      <c r="G1150" s="1438"/>
      <c r="H1150" s="1438"/>
      <c r="I1150" s="1438"/>
      <c r="J1150" s="1438"/>
      <c r="K1150" s="1438"/>
      <c r="L1150" s="1439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50" t="s">
        <v>691</v>
      </c>
      <c r="D1151" s="1751"/>
      <c r="E1151" s="382">
        <f>F1151+G1151+H1151</f>
        <v>0</v>
      </c>
      <c r="F1151" s="1429"/>
      <c r="G1151" s="1430"/>
      <c r="H1151" s="1431"/>
      <c r="I1151" s="1461">
        <v>0</v>
      </c>
      <c r="J1151" s="1462">
        <v>0</v>
      </c>
      <c r="K1151" s="1463">
        <v>0</v>
      </c>
      <c r="L1151" s="382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433"/>
      <c r="C1152" s="1434"/>
      <c r="D1152" s="1435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436"/>
      <c r="C1153" s="111"/>
      <c r="D1153" s="1437"/>
      <c r="E1153" s="218"/>
      <c r="F1153" s="218"/>
      <c r="G1153" s="218"/>
      <c r="H1153" s="218"/>
      <c r="I1153" s="218"/>
      <c r="J1153" s="218"/>
      <c r="K1153" s="218"/>
      <c r="L1153" s="389"/>
      <c r="M1153" s="12">
        <f t="shared" si="256"/>
      </c>
      <c r="N1153" s="13"/>
    </row>
    <row r="1154" spans="1:14" ht="15.75">
      <c r="A1154" s="22">
        <v>750</v>
      </c>
      <c r="B1154" s="1436"/>
      <c r="C1154" s="111"/>
      <c r="D1154" s="1437"/>
      <c r="E1154" s="218"/>
      <c r="F1154" s="218"/>
      <c r="G1154" s="218"/>
      <c r="H1154" s="218"/>
      <c r="I1154" s="218"/>
      <c r="J1154" s="218"/>
      <c r="K1154" s="218"/>
      <c r="L1154" s="389"/>
      <c r="M1154" s="12">
        <f t="shared" si="256"/>
      </c>
      <c r="N1154" s="13"/>
    </row>
    <row r="1155" spans="1:14" ht="16.5" thickBot="1">
      <c r="A1155" s="23">
        <v>755</v>
      </c>
      <c r="B1155" s="1464"/>
      <c r="C1155" s="393" t="s">
        <v>738</v>
      </c>
      <c r="D1155" s="1432">
        <f>+B1155</f>
        <v>0</v>
      </c>
      <c r="E1155" s="395">
        <f aca="true" t="shared" si="269" ref="E1155:L1155">SUM(E1040,E1043,E1049,E1057,E1058,E1076,E1080,E1086,E1089,E1090,E1091,E1092,E1093,E1102,E1108,E1109,E1110,E1111,E1118,E1122,E1123,E1124,E1125,E1128,E1129,E1137,E1140,E1141,E1146)+E1151</f>
        <v>0</v>
      </c>
      <c r="F1155" s="396">
        <f t="shared" si="269"/>
        <v>0</v>
      </c>
      <c r="G1155" s="397">
        <f t="shared" si="269"/>
        <v>0</v>
      </c>
      <c r="H1155" s="398">
        <f t="shared" si="269"/>
        <v>0</v>
      </c>
      <c r="I1155" s="396">
        <f t="shared" si="269"/>
        <v>52163</v>
      </c>
      <c r="J1155" s="397">
        <f t="shared" si="269"/>
        <v>0</v>
      </c>
      <c r="K1155" s="398">
        <f t="shared" si="269"/>
        <v>0</v>
      </c>
      <c r="L1155" s="395">
        <f t="shared" si="269"/>
        <v>52163</v>
      </c>
      <c r="M1155" s="12">
        <f>(IF($E1155&lt;&gt;0,$M$2,IF($L1155&lt;&gt;0,$M$2,"")))</f>
        <v>1</v>
      </c>
      <c r="N1155" s="73" t="str">
        <f>LEFT(C1037,1)</f>
        <v>3</v>
      </c>
    </row>
    <row r="1156" spans="1:13" ht="16.5" thickTop="1">
      <c r="A1156" s="23">
        <v>760</v>
      </c>
      <c r="B1156" s="79" t="s">
        <v>120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67"/>
      <c r="C1157" s="1367"/>
      <c r="D1157" s="1368"/>
      <c r="E1157" s="1367"/>
      <c r="F1157" s="1367"/>
      <c r="G1157" s="1367"/>
      <c r="H1157" s="1367"/>
      <c r="I1157" s="1367"/>
      <c r="J1157" s="1367"/>
      <c r="K1157" s="1367"/>
      <c r="L1157" s="1369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/>
  <mergeCells count="247">
    <mergeCell ref="C1140:D1140"/>
    <mergeCell ref="C1141:D1141"/>
    <mergeCell ref="C1146:D1146"/>
    <mergeCell ref="C1150:D1150"/>
    <mergeCell ref="C1151:D1151"/>
    <mergeCell ref="C1123:D1123"/>
    <mergeCell ref="C1124:D1124"/>
    <mergeCell ref="C1125:D1125"/>
    <mergeCell ref="C1128:D1128"/>
    <mergeCell ref="C1129:D1129"/>
    <mergeCell ref="C1137:D1137"/>
    <mergeCell ref="C1108:D1108"/>
    <mergeCell ref="C1109:D1109"/>
    <mergeCell ref="C1110:D1110"/>
    <mergeCell ref="C1111:D1111"/>
    <mergeCell ref="C1118:D1118"/>
    <mergeCell ref="C1122:D1122"/>
    <mergeCell ref="C1086:D1086"/>
    <mergeCell ref="C1089:D1089"/>
    <mergeCell ref="C1090:D1090"/>
    <mergeCell ref="C1091:D1091"/>
    <mergeCell ref="C1092:D1092"/>
    <mergeCell ref="C1093:D1093"/>
    <mergeCell ref="C1043:D1043"/>
    <mergeCell ref="C1049:D1049"/>
    <mergeCell ref="C1057:D1057"/>
    <mergeCell ref="C1058:D1058"/>
    <mergeCell ref="C1076:D1076"/>
    <mergeCell ref="C1080:D1080"/>
    <mergeCell ref="B1024:D1024"/>
    <mergeCell ref="B1026:D1026"/>
    <mergeCell ref="B1029:D1029"/>
    <mergeCell ref="E1033:H1033"/>
    <mergeCell ref="I1033:L1033"/>
    <mergeCell ref="C1040:D1040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</mergeCells>
  <conditionalFormatting sqref="D447">
    <cfRule type="cellIs" priority="155" dxfId="174" operator="notEqual" stopIfTrue="1">
      <formula>0</formula>
    </cfRule>
  </conditionalFormatting>
  <conditionalFormatting sqref="D598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9">
    <cfRule type="cellIs" priority="132" dxfId="190" operator="equal" stopIfTrue="1">
      <formula>0</formula>
    </cfRule>
  </conditionalFormatting>
  <conditionalFormatting sqref="E181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1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53">
    <cfRule type="cellIs" priority="121" dxfId="190" operator="equal" stopIfTrue="1">
      <formula>0</formula>
    </cfRule>
  </conditionalFormatting>
  <conditionalFormatting sqref="E355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5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8">
    <cfRule type="cellIs" priority="110" dxfId="190" operator="equal" stopIfTrue="1">
      <formula>0</formula>
    </cfRule>
  </conditionalFormatting>
  <conditionalFormatting sqref="E440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40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7">
    <cfRule type="cellIs" priority="99" dxfId="191" operator="notEqual" stopIfTrue="1">
      <formula>0</formula>
    </cfRule>
  </conditionalFormatting>
  <conditionalFormatting sqref="F447">
    <cfRule type="cellIs" priority="98" dxfId="191" operator="notEqual" stopIfTrue="1">
      <formula>0</formula>
    </cfRule>
  </conditionalFormatting>
  <conditionalFormatting sqref="G447">
    <cfRule type="cellIs" priority="97" dxfId="191" operator="notEqual" stopIfTrue="1">
      <formula>0</formula>
    </cfRule>
  </conditionalFormatting>
  <conditionalFormatting sqref="H447">
    <cfRule type="cellIs" priority="96" dxfId="191" operator="notEqual" stopIfTrue="1">
      <formula>0</formula>
    </cfRule>
  </conditionalFormatting>
  <conditionalFormatting sqref="I447">
    <cfRule type="cellIs" priority="95" dxfId="191" operator="notEqual" stopIfTrue="1">
      <formula>0</formula>
    </cfRule>
  </conditionalFormatting>
  <conditionalFormatting sqref="J447">
    <cfRule type="cellIs" priority="94" dxfId="191" operator="notEqual" stopIfTrue="1">
      <formula>0</formula>
    </cfRule>
  </conditionalFormatting>
  <conditionalFormatting sqref="K447">
    <cfRule type="cellIs" priority="93" dxfId="191" operator="notEqual" stopIfTrue="1">
      <formula>0</formula>
    </cfRule>
  </conditionalFormatting>
  <conditionalFormatting sqref="L447">
    <cfRule type="cellIs" priority="92" dxfId="191" operator="notEqual" stopIfTrue="1">
      <formula>0</formula>
    </cfRule>
  </conditionalFormatting>
  <conditionalFormatting sqref="E598">
    <cfRule type="cellIs" priority="91" dxfId="191" operator="notEqual" stopIfTrue="1">
      <formula>0</formula>
    </cfRule>
  </conditionalFormatting>
  <conditionalFormatting sqref="F598:G598">
    <cfRule type="cellIs" priority="90" dxfId="191" operator="notEqual" stopIfTrue="1">
      <formula>0</formula>
    </cfRule>
  </conditionalFormatting>
  <conditionalFormatting sqref="H598">
    <cfRule type="cellIs" priority="89" dxfId="191" operator="notEqual" stopIfTrue="1">
      <formula>0</formula>
    </cfRule>
  </conditionalFormatting>
  <conditionalFormatting sqref="I598">
    <cfRule type="cellIs" priority="88" dxfId="191" operator="notEqual" stopIfTrue="1">
      <formula>0</formula>
    </cfRule>
  </conditionalFormatting>
  <conditionalFormatting sqref="J598:K598">
    <cfRule type="cellIs" priority="87" dxfId="191" operator="notEqual" stopIfTrue="1">
      <formula>0</formula>
    </cfRule>
  </conditionalFormatting>
  <conditionalFormatting sqref="L598">
    <cfRule type="cellIs" priority="86" dxfId="191" operator="notEqual" stopIfTrue="1">
      <formula>0</formula>
    </cfRule>
  </conditionalFormatting>
  <conditionalFormatting sqref="F454">
    <cfRule type="cellIs" priority="84" dxfId="190" operator="equal" stopIfTrue="1">
      <formula>0</formula>
    </cfRule>
  </conditionalFormatting>
  <conditionalFormatting sqref="E456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6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70">
    <cfRule type="cellIs" priority="66" dxfId="60" operator="greaterThan" stopIfTrue="1">
      <formula>$G$25</formula>
    </cfRule>
  </conditionalFormatting>
  <conditionalFormatting sqref="J170">
    <cfRule type="cellIs" priority="65" dxfId="60" operator="greaterThan" stopIfTrue="1">
      <formula>$J$25</formula>
    </cfRule>
  </conditionalFormatting>
  <conditionalFormatting sqref="F618">
    <cfRule type="cellIs" priority="64" dxfId="190" operator="equal" stopIfTrue="1">
      <formula>0</formula>
    </cfRule>
  </conditionalFormatting>
  <conditionalFormatting sqref="E620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20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7">
    <cfRule type="cellIs" priority="53" dxfId="0" operator="notEqual" stopIfTrue="1">
      <formula>"ИЗБЕРЕТЕ ДЕЙНОСТ"</formula>
    </cfRule>
  </conditionalFormatting>
  <conditionalFormatting sqref="D744">
    <cfRule type="cellIs" priority="52" dxfId="193" operator="equal" stopIfTrue="1">
      <formula>0</formula>
    </cfRule>
  </conditionalFormatting>
  <conditionalFormatting sqref="C627">
    <cfRule type="cellIs" priority="51" dxfId="0" operator="notEqual" stopIfTrue="1">
      <formula>0</formula>
    </cfRule>
  </conditionalFormatting>
  <conditionalFormatting sqref="D625">
    <cfRule type="cellIs" priority="50" dxfId="0" operator="notEqual" stopIfTrue="1">
      <formula>"ИЗБЕРЕТЕ ДЕЙНОСТ"</formula>
    </cfRule>
  </conditionalFormatting>
  <conditionalFormatting sqref="C625">
    <cfRule type="cellIs" priority="49" dxfId="0" operator="notEqual" stopIfTrue="1">
      <formula>0</formula>
    </cfRule>
  </conditionalFormatting>
  <conditionalFormatting sqref="F755">
    <cfRule type="cellIs" priority="48" dxfId="190" operator="equal" stopIfTrue="1">
      <formula>0</formula>
    </cfRule>
  </conditionalFormatting>
  <conditionalFormatting sqref="E757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7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4">
    <cfRule type="cellIs" priority="37" dxfId="0" operator="notEqual" stopIfTrue="1">
      <formula>"ИЗБЕРЕТЕ ДЕЙНОСТ"</formula>
    </cfRule>
  </conditionalFormatting>
  <conditionalFormatting sqref="D881">
    <cfRule type="cellIs" priority="36" dxfId="193" operator="equal" stopIfTrue="1">
      <formula>0</formula>
    </cfRule>
  </conditionalFormatting>
  <conditionalFormatting sqref="C764">
    <cfRule type="cellIs" priority="35" dxfId="0" operator="notEqual" stopIfTrue="1">
      <formula>0</formula>
    </cfRule>
  </conditionalFormatting>
  <conditionalFormatting sqref="D762">
    <cfRule type="cellIs" priority="34" dxfId="0" operator="notEqual" stopIfTrue="1">
      <formula>"ИЗБЕРЕТЕ ДЕЙНОСТ"</formula>
    </cfRule>
  </conditionalFormatting>
  <conditionalFormatting sqref="C762">
    <cfRule type="cellIs" priority="33" dxfId="0" operator="notEqual" stopIfTrue="1">
      <formula>0</formula>
    </cfRule>
  </conditionalFormatting>
  <conditionalFormatting sqref="F892">
    <cfRule type="cellIs" priority="32" dxfId="190" operator="equal" stopIfTrue="1">
      <formula>0</formula>
    </cfRule>
  </conditionalFormatting>
  <conditionalFormatting sqref="E894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4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901">
    <cfRule type="cellIs" priority="21" dxfId="0" operator="notEqual" stopIfTrue="1">
      <formula>"ИЗБЕРЕТЕ ДЕЙНОСТ"</formula>
    </cfRule>
  </conditionalFormatting>
  <conditionalFormatting sqref="D1018">
    <cfRule type="cellIs" priority="20" dxfId="193" operator="equal" stopIfTrue="1">
      <formula>0</formula>
    </cfRule>
  </conditionalFormatting>
  <conditionalFormatting sqref="C901">
    <cfRule type="cellIs" priority="19" dxfId="0" operator="notEqual" stopIfTrue="1">
      <formula>0</formula>
    </cfRule>
  </conditionalFormatting>
  <conditionalFormatting sqref="D899">
    <cfRule type="cellIs" priority="18" dxfId="0" operator="notEqual" stopIfTrue="1">
      <formula>"ИЗБЕРЕТЕ ДЕЙНОСТ"</formula>
    </cfRule>
  </conditionalFormatting>
  <conditionalFormatting sqref="C899">
    <cfRule type="cellIs" priority="17" dxfId="0" operator="notEqual" stopIfTrue="1">
      <formula>0</formula>
    </cfRule>
  </conditionalFormatting>
  <conditionalFormatting sqref="F1029">
    <cfRule type="cellIs" priority="16" dxfId="190" operator="equal" stopIfTrue="1">
      <formula>0</formula>
    </cfRule>
  </conditionalFormatting>
  <conditionalFormatting sqref="E103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3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8">
    <cfRule type="cellIs" priority="5" dxfId="0" operator="notEqual" stopIfTrue="1">
      <formula>"ИЗБЕРЕТЕ ДЕЙНОСТ"</formula>
    </cfRule>
  </conditionalFormatting>
  <conditionalFormatting sqref="D1155">
    <cfRule type="cellIs" priority="4" dxfId="193" operator="equal" stopIfTrue="1">
      <formula>0</formula>
    </cfRule>
  </conditionalFormatting>
  <conditionalFormatting sqref="C1038">
    <cfRule type="cellIs" priority="3" dxfId="0" operator="notEqual" stopIfTrue="1">
      <formula>0</formula>
    </cfRule>
  </conditionalFormatting>
  <conditionalFormatting sqref="D1036">
    <cfRule type="cellIs" priority="2" dxfId="0" operator="notEqual" stopIfTrue="1">
      <formula>"ИЗБЕРЕТЕ ДЕЙНОСТ"</formula>
    </cfRule>
  </conditionalFormatting>
  <conditionalFormatting sqref="C103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 F1130:K1136 F1126:K1128">
      <formula1>999999999999999000</formula1>
    </dataValidation>
    <dataValidation type="whole" operator="lessThan" allowBlank="1" showInputMessage="1" showErrorMessage="1" error="Въвежда се цяло число!" sqref="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791</v>
      </c>
      <c r="B1" s="1490" t="s">
        <v>795</v>
      </c>
      <c r="C1" s="1489"/>
    </row>
    <row r="2" spans="1:3" ht="31.5" customHeight="1">
      <c r="A2" s="1492">
        <v>0</v>
      </c>
      <c r="B2" s="1493" t="s">
        <v>1206</v>
      </c>
      <c r="C2" s="1494" t="s">
        <v>1659</v>
      </c>
    </row>
    <row r="3" spans="1:3" ht="35.25" customHeight="1">
      <c r="A3" s="1492">
        <v>33</v>
      </c>
      <c r="B3" s="1493" t="s">
        <v>1207</v>
      </c>
      <c r="C3" s="1495" t="s">
        <v>1660</v>
      </c>
    </row>
    <row r="4" spans="1:3" ht="35.25" customHeight="1">
      <c r="A4" s="1492">
        <v>42</v>
      </c>
      <c r="B4" s="1493" t="s">
        <v>1208</v>
      </c>
      <c r="C4" s="1496" t="s">
        <v>1661</v>
      </c>
    </row>
    <row r="5" spans="1:3" ht="19.5">
      <c r="A5" s="1492">
        <v>96</v>
      </c>
      <c r="B5" s="1493" t="s">
        <v>1209</v>
      </c>
      <c r="C5" s="1496" t="s">
        <v>1662</v>
      </c>
    </row>
    <row r="6" spans="1:3" ht="19.5">
      <c r="A6" s="1492">
        <v>97</v>
      </c>
      <c r="B6" s="1493" t="s">
        <v>1210</v>
      </c>
      <c r="C6" s="1496" t="s">
        <v>1663</v>
      </c>
    </row>
    <row r="7" spans="1:3" ht="19.5">
      <c r="A7" s="1492">
        <v>98</v>
      </c>
      <c r="B7" s="1493" t="s">
        <v>1211</v>
      </c>
      <c r="C7" s="1496" t="s">
        <v>1664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791</v>
      </c>
      <c r="B10" s="1604" t="s">
        <v>794</v>
      </c>
      <c r="C10" s="1603"/>
    </row>
    <row r="11" spans="1:3" ht="14.25">
      <c r="A11" s="1605"/>
      <c r="B11" s="1606" t="s">
        <v>375</v>
      </c>
      <c r="C11" s="1605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1965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1966</v>
      </c>
      <c r="C80" s="1500">
        <v>3311</v>
      </c>
    </row>
    <row r="81" spans="1:3" ht="15.75">
      <c r="A81" s="1500">
        <v>3312</v>
      </c>
      <c r="B81" s="1504" t="s">
        <v>1967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1958</v>
      </c>
      <c r="C83" s="1500">
        <v>3321</v>
      </c>
    </row>
    <row r="84" spans="1:3" ht="15.75">
      <c r="A84" s="1500">
        <v>3322</v>
      </c>
      <c r="B84" s="1504" t="s">
        <v>1959</v>
      </c>
      <c r="C84" s="1500">
        <v>3322</v>
      </c>
    </row>
    <row r="85" spans="1:3" ht="15.75">
      <c r="A85" s="1500">
        <v>3323</v>
      </c>
      <c r="B85" s="1506" t="s">
        <v>1957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1960</v>
      </c>
      <c r="C87" s="1500">
        <v>3325</v>
      </c>
    </row>
    <row r="88" spans="1:3" ht="15.75">
      <c r="A88" s="1500">
        <v>3326</v>
      </c>
      <c r="B88" s="1503" t="s">
        <v>1961</v>
      </c>
      <c r="C88" s="1500">
        <v>3326</v>
      </c>
    </row>
    <row r="89" spans="1:3" ht="15.75">
      <c r="A89" s="1500">
        <v>3327</v>
      </c>
      <c r="B89" s="1503" t="s">
        <v>1962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1963</v>
      </c>
      <c r="C94" s="1500">
        <v>3337</v>
      </c>
    </row>
    <row r="95" spans="1:3" ht="15.75">
      <c r="A95" s="1500">
        <v>3338</v>
      </c>
      <c r="B95" s="1503" t="s">
        <v>1964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1968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1996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1969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1970</v>
      </c>
      <c r="C119" s="1500">
        <v>4457</v>
      </c>
    </row>
    <row r="120" spans="1:3" ht="15.75">
      <c r="A120" s="1500">
        <v>4458</v>
      </c>
      <c r="B120" s="1511" t="s">
        <v>1999</v>
      </c>
      <c r="C120" s="1500">
        <v>4458</v>
      </c>
    </row>
    <row r="121" spans="1:3" ht="15.75">
      <c r="A121" s="1500">
        <v>4459</v>
      </c>
      <c r="B121" s="1511" t="s">
        <v>1665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2000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2001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2010</v>
      </c>
      <c r="C162" s="1500">
        <v>5561</v>
      </c>
    </row>
    <row r="163" spans="1:3" ht="15.75">
      <c r="A163" s="1500">
        <v>5562</v>
      </c>
      <c r="B163" s="1514" t="s">
        <v>2011</v>
      </c>
      <c r="C163" s="1500">
        <v>5562</v>
      </c>
    </row>
    <row r="164" spans="1:3" ht="15.75">
      <c r="A164" s="1500">
        <v>5588</v>
      </c>
      <c r="B164" s="1503" t="s">
        <v>579</v>
      </c>
      <c r="C164" s="1500">
        <v>5588</v>
      </c>
    </row>
    <row r="165" spans="1:3" ht="15.75">
      <c r="A165" s="1500">
        <v>5589</v>
      </c>
      <c r="B165" s="1503" t="s">
        <v>580</v>
      </c>
      <c r="C165" s="1500">
        <v>5589</v>
      </c>
    </row>
    <row r="166" spans="1:3" ht="15.75">
      <c r="A166" s="1500">
        <v>6601</v>
      </c>
      <c r="B166" s="1503" t="s">
        <v>581</v>
      </c>
      <c r="C166" s="1500">
        <v>6601</v>
      </c>
    </row>
    <row r="167" spans="1:3" ht="15.75">
      <c r="A167" s="1500">
        <v>6602</v>
      </c>
      <c r="B167" s="1504" t="s">
        <v>582</v>
      </c>
      <c r="C167" s="1500">
        <v>6602</v>
      </c>
    </row>
    <row r="168" spans="1:3" ht="15.75">
      <c r="A168" s="1500">
        <v>6603</v>
      </c>
      <c r="B168" s="1504" t="s">
        <v>583</v>
      </c>
      <c r="C168" s="1500">
        <v>6603</v>
      </c>
    </row>
    <row r="169" spans="1:3" ht="15.75">
      <c r="A169" s="1500">
        <v>6604</v>
      </c>
      <c r="B169" s="1504" t="s">
        <v>584</v>
      </c>
      <c r="C169" s="1500">
        <v>6604</v>
      </c>
    </row>
    <row r="170" spans="1:3" ht="15.75">
      <c r="A170" s="1500">
        <v>6605</v>
      </c>
      <c r="B170" s="1504" t="s">
        <v>585</v>
      </c>
      <c r="C170" s="1500">
        <v>6605</v>
      </c>
    </row>
    <row r="171" spans="1:3" ht="15">
      <c r="A171" s="1513">
        <v>6606</v>
      </c>
      <c r="B171" s="1506" t="s">
        <v>586</v>
      </c>
      <c r="C171" s="1513">
        <v>6606</v>
      </c>
    </row>
    <row r="172" spans="1:3" ht="15.75">
      <c r="A172" s="1500">
        <v>6618</v>
      </c>
      <c r="B172" s="1503" t="s">
        <v>587</v>
      </c>
      <c r="C172" s="1500">
        <v>6618</v>
      </c>
    </row>
    <row r="173" spans="1:3" ht="15.75">
      <c r="A173" s="1500">
        <v>6619</v>
      </c>
      <c r="B173" s="1504" t="s">
        <v>588</v>
      </c>
      <c r="C173" s="1500">
        <v>6619</v>
      </c>
    </row>
    <row r="174" spans="1:3" ht="15.75">
      <c r="A174" s="1500">
        <v>6621</v>
      </c>
      <c r="B174" s="1503" t="s">
        <v>589</v>
      </c>
      <c r="C174" s="1500">
        <v>6621</v>
      </c>
    </row>
    <row r="175" spans="1:3" ht="15.75">
      <c r="A175" s="1500">
        <v>6622</v>
      </c>
      <c r="B175" s="1504" t="s">
        <v>590</v>
      </c>
      <c r="C175" s="1500">
        <v>6622</v>
      </c>
    </row>
    <row r="176" spans="1:3" ht="15.75">
      <c r="A176" s="1500">
        <v>6623</v>
      </c>
      <c r="B176" s="1504" t="s">
        <v>591</v>
      </c>
      <c r="C176" s="1500">
        <v>6623</v>
      </c>
    </row>
    <row r="177" spans="1:3" ht="15.75">
      <c r="A177" s="1500">
        <v>6624</v>
      </c>
      <c r="B177" s="1504" t="s">
        <v>592</v>
      </c>
      <c r="C177" s="1500">
        <v>6624</v>
      </c>
    </row>
    <row r="178" spans="1:3" ht="15.75">
      <c r="A178" s="1500">
        <v>6625</v>
      </c>
      <c r="B178" s="1505" t="s">
        <v>593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598</v>
      </c>
      <c r="C241" s="1500">
        <v>8835</v>
      </c>
    </row>
    <row r="242" spans="1:3" ht="15.75">
      <c r="A242" s="1500">
        <v>8836</v>
      </c>
      <c r="B242" s="1503" t="s">
        <v>599</v>
      </c>
      <c r="C242" s="1500">
        <v>8836</v>
      </c>
    </row>
    <row r="243" spans="1:3" ht="15.75">
      <c r="A243" s="1500">
        <v>8837</v>
      </c>
      <c r="B243" s="1503" t="s">
        <v>600</v>
      </c>
      <c r="C243" s="1500">
        <v>8837</v>
      </c>
    </row>
    <row r="244" spans="1:3" ht="15.75">
      <c r="A244" s="1500">
        <v>8838</v>
      </c>
      <c r="B244" s="1503" t="s">
        <v>601</v>
      </c>
      <c r="C244" s="1500">
        <v>8838</v>
      </c>
    </row>
    <row r="245" spans="1:3" ht="15.75">
      <c r="A245" s="1500">
        <v>8839</v>
      </c>
      <c r="B245" s="1504" t="s">
        <v>602</v>
      </c>
      <c r="C245" s="1500">
        <v>8839</v>
      </c>
    </row>
    <row r="246" spans="1:3" ht="15.75">
      <c r="A246" s="1500">
        <v>8845</v>
      </c>
      <c r="B246" s="1505" t="s">
        <v>603</v>
      </c>
      <c r="C246" s="1500">
        <v>8845</v>
      </c>
    </row>
    <row r="247" spans="1:3" ht="15.75">
      <c r="A247" s="1500">
        <v>8848</v>
      </c>
      <c r="B247" s="1511" t="s">
        <v>604</v>
      </c>
      <c r="C247" s="1500">
        <v>8848</v>
      </c>
    </row>
    <row r="248" spans="1:3" ht="15.75">
      <c r="A248" s="1500">
        <v>8849</v>
      </c>
      <c r="B248" s="1503" t="s">
        <v>605</v>
      </c>
      <c r="C248" s="1500">
        <v>8849</v>
      </c>
    </row>
    <row r="249" spans="1:3" ht="15.75">
      <c r="A249" s="1500">
        <v>8851</v>
      </c>
      <c r="B249" s="1503" t="s">
        <v>606</v>
      </c>
      <c r="C249" s="1500">
        <v>8851</v>
      </c>
    </row>
    <row r="250" spans="1:3" ht="15.75">
      <c r="A250" s="1500">
        <v>8852</v>
      </c>
      <c r="B250" s="1503" t="s">
        <v>607</v>
      </c>
      <c r="C250" s="1500">
        <v>8852</v>
      </c>
    </row>
    <row r="251" spans="1:3" ht="15.75">
      <c r="A251" s="1500">
        <v>8853</v>
      </c>
      <c r="B251" s="1503" t="s">
        <v>608</v>
      </c>
      <c r="C251" s="1500">
        <v>8853</v>
      </c>
    </row>
    <row r="252" spans="1:3" ht="15.75">
      <c r="A252" s="1500">
        <v>8855</v>
      </c>
      <c r="B252" s="1505" t="s">
        <v>609</v>
      </c>
      <c r="C252" s="1500">
        <v>8855</v>
      </c>
    </row>
    <row r="253" spans="1:3" ht="15.75">
      <c r="A253" s="1500">
        <v>8858</v>
      </c>
      <c r="B253" s="1514" t="s">
        <v>610</v>
      </c>
      <c r="C253" s="1500">
        <v>8858</v>
      </c>
    </row>
    <row r="254" spans="1:3" ht="15.75">
      <c r="A254" s="1500">
        <v>8859</v>
      </c>
      <c r="B254" s="1504" t="s">
        <v>611</v>
      </c>
      <c r="C254" s="1500">
        <v>8859</v>
      </c>
    </row>
    <row r="255" spans="1:3" ht="15.75">
      <c r="A255" s="1500">
        <v>8861</v>
      </c>
      <c r="B255" s="1503" t="s">
        <v>612</v>
      </c>
      <c r="C255" s="1500">
        <v>8861</v>
      </c>
    </row>
    <row r="256" spans="1:3" ht="15.75">
      <c r="A256" s="1500">
        <v>8862</v>
      </c>
      <c r="B256" s="1504" t="s">
        <v>613</v>
      </c>
      <c r="C256" s="1500">
        <v>8862</v>
      </c>
    </row>
    <row r="257" spans="1:3" ht="15.75">
      <c r="A257" s="1500">
        <v>8863</v>
      </c>
      <c r="B257" s="1504" t="s">
        <v>614</v>
      </c>
      <c r="C257" s="1500">
        <v>8863</v>
      </c>
    </row>
    <row r="258" spans="1:3" ht="15.75">
      <c r="A258" s="1500">
        <v>8864</v>
      </c>
      <c r="B258" s="1503" t="s">
        <v>615</v>
      </c>
      <c r="C258" s="1500">
        <v>8864</v>
      </c>
    </row>
    <row r="259" spans="1:3" ht="15.75">
      <c r="A259" s="1500">
        <v>8865</v>
      </c>
      <c r="B259" s="1504" t="s">
        <v>616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624</v>
      </c>
      <c r="C265" s="1500">
        <v>8872</v>
      </c>
    </row>
    <row r="266" spans="1:3" ht="15.7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75">
      <c r="A268" s="1500">
        <v>8876</v>
      </c>
      <c r="B268" s="1504" t="s">
        <v>627</v>
      </c>
      <c r="C268" s="1500">
        <v>8876</v>
      </c>
    </row>
    <row r="269" spans="1:3" ht="15.75">
      <c r="A269" s="1500">
        <v>8877</v>
      </c>
      <c r="B269" s="1503" t="s">
        <v>628</v>
      </c>
      <c r="C269" s="1500">
        <v>8877</v>
      </c>
    </row>
    <row r="270" spans="1:3" ht="15.75">
      <c r="A270" s="1500">
        <v>8878</v>
      </c>
      <c r="B270" s="1514" t="s">
        <v>629</v>
      </c>
      <c r="C270" s="1500">
        <v>8878</v>
      </c>
    </row>
    <row r="271" spans="1:3" ht="15.75">
      <c r="A271" s="1500">
        <v>8885</v>
      </c>
      <c r="B271" s="1506" t="s">
        <v>630</v>
      </c>
      <c r="C271" s="1500">
        <v>8885</v>
      </c>
    </row>
    <row r="272" spans="1:3" ht="15.75">
      <c r="A272" s="1500">
        <v>8888</v>
      </c>
      <c r="B272" s="1503" t="s">
        <v>631</v>
      </c>
      <c r="C272" s="1500">
        <v>8888</v>
      </c>
    </row>
    <row r="273" spans="1:3" ht="15.75">
      <c r="A273" s="1500">
        <v>8897</v>
      </c>
      <c r="B273" s="1503" t="s">
        <v>632</v>
      </c>
      <c r="C273" s="1500">
        <v>8897</v>
      </c>
    </row>
    <row r="274" spans="1:3" ht="15.75">
      <c r="A274" s="1500">
        <v>8898</v>
      </c>
      <c r="B274" s="1503" t="s">
        <v>633</v>
      </c>
      <c r="C274" s="1500">
        <v>8898</v>
      </c>
    </row>
    <row r="275" spans="1:3" ht="15.75">
      <c r="A275" s="1500">
        <v>9910</v>
      </c>
      <c r="B275" s="1506" t="s">
        <v>634</v>
      </c>
      <c r="C275" s="1500">
        <v>9910</v>
      </c>
    </row>
    <row r="276" spans="1:3" ht="15.75">
      <c r="A276" s="1500">
        <v>9997</v>
      </c>
      <c r="B276" s="1503" t="s">
        <v>635</v>
      </c>
      <c r="C276" s="1500">
        <v>9997</v>
      </c>
    </row>
    <row r="277" spans="1:3" ht="15.75">
      <c r="A277" s="1500">
        <v>9998</v>
      </c>
      <c r="B277" s="1503" t="s">
        <v>636</v>
      </c>
      <c r="C277" s="1500">
        <v>9998</v>
      </c>
    </row>
    <row r="282" spans="1:2" ht="14.25">
      <c r="A282" s="1489" t="s">
        <v>791</v>
      </c>
      <c r="B282" s="1490" t="s">
        <v>793</v>
      </c>
    </row>
    <row r="283" spans="1:2" ht="14.25">
      <c r="A283" s="1518" t="s">
        <v>637</v>
      </c>
      <c r="B283" s="1519"/>
    </row>
    <row r="284" spans="1:2" ht="14.25">
      <c r="A284" s="1518" t="s">
        <v>1212</v>
      </c>
      <c r="B284" s="1519"/>
    </row>
    <row r="285" spans="1:2" ht="14.25">
      <c r="A285" s="1520" t="s">
        <v>1213</v>
      </c>
      <c r="B285" s="1521" t="s">
        <v>1214</v>
      </c>
    </row>
    <row r="286" spans="1:2" ht="14.25">
      <c r="A286" s="1520" t="s">
        <v>1215</v>
      </c>
      <c r="B286" s="1521" t="s">
        <v>1216</v>
      </c>
    </row>
    <row r="287" spans="1:2" ht="14.25">
      <c r="A287" s="1520" t="s">
        <v>1217</v>
      </c>
      <c r="B287" s="1521" t="s">
        <v>1218</v>
      </c>
    </row>
    <row r="288" spans="1:2" ht="14.25">
      <c r="A288" s="1520" t="s">
        <v>1219</v>
      </c>
      <c r="B288" s="1521" t="s">
        <v>1220</v>
      </c>
    </row>
    <row r="289" spans="1:2" ht="14.25">
      <c r="A289" s="1520" t="s">
        <v>1221</v>
      </c>
      <c r="B289" s="1522" t="s">
        <v>1222</v>
      </c>
    </row>
    <row r="290" spans="1:2" ht="14.25">
      <c r="A290" s="1520" t="s">
        <v>1223</v>
      </c>
      <c r="B290" s="1521" t="s">
        <v>1224</v>
      </c>
    </row>
    <row r="291" spans="1:2" ht="14.25">
      <c r="A291" s="1520" t="s">
        <v>1225</v>
      </c>
      <c r="B291" s="1521" t="s">
        <v>1226</v>
      </c>
    </row>
    <row r="292" spans="1:2" ht="14.25">
      <c r="A292" s="1520" t="s">
        <v>1227</v>
      </c>
      <c r="B292" s="1522" t="s">
        <v>1228</v>
      </c>
    </row>
    <row r="293" spans="1:2" ht="14.25">
      <c r="A293" s="1520" t="s">
        <v>1229</v>
      </c>
      <c r="B293" s="1521" t="s">
        <v>1230</v>
      </c>
    </row>
    <row r="294" spans="1:2" ht="14.25">
      <c r="A294" s="1520" t="s">
        <v>1231</v>
      </c>
      <c r="B294" s="1521" t="s">
        <v>1232</v>
      </c>
    </row>
    <row r="295" spans="1:2" ht="14.25">
      <c r="A295" s="1520" t="s">
        <v>1233</v>
      </c>
      <c r="B295" s="1522" t="s">
        <v>1234</v>
      </c>
    </row>
    <row r="296" spans="1:2" ht="14.25">
      <c r="A296" s="1520" t="s">
        <v>1235</v>
      </c>
      <c r="B296" s="1523">
        <v>98315</v>
      </c>
    </row>
    <row r="297" spans="1:2" ht="14.25">
      <c r="A297" s="1518" t="s">
        <v>1236</v>
      </c>
      <c r="B297" s="1588"/>
    </row>
    <row r="298" spans="1:2" ht="14.25">
      <c r="A298" s="1520" t="s">
        <v>638</v>
      </c>
      <c r="B298" s="1524" t="s">
        <v>639</v>
      </c>
    </row>
    <row r="299" spans="1:2" ht="14.25">
      <c r="A299" s="1520" t="s">
        <v>2012</v>
      </c>
      <c r="B299" s="1524" t="s">
        <v>640</v>
      </c>
    </row>
    <row r="300" spans="1:2" ht="14.25">
      <c r="A300" s="1520" t="s">
        <v>641</v>
      </c>
      <c r="B300" s="1524" t="s">
        <v>642</v>
      </c>
    </row>
    <row r="301" spans="1:2" ht="14.25">
      <c r="A301" s="1520" t="s">
        <v>643</v>
      </c>
      <c r="B301" s="1524" t="s">
        <v>644</v>
      </c>
    </row>
    <row r="302" spans="1:2" ht="14.25">
      <c r="A302" s="1520" t="s">
        <v>645</v>
      </c>
      <c r="B302" s="1524" t="s">
        <v>646</v>
      </c>
    </row>
    <row r="303" spans="1:2" ht="14.25">
      <c r="A303" s="1520" t="s">
        <v>2013</v>
      </c>
      <c r="B303" s="1524" t="s">
        <v>647</v>
      </c>
    </row>
    <row r="304" spans="1:2" ht="14.25">
      <c r="A304" s="1520" t="s">
        <v>648</v>
      </c>
      <c r="B304" s="1524" t="s">
        <v>649</v>
      </c>
    </row>
    <row r="305" spans="1:2" ht="14.25">
      <c r="A305" s="1520" t="s">
        <v>650</v>
      </c>
      <c r="B305" s="1524" t="s">
        <v>651</v>
      </c>
    </row>
    <row r="306" spans="1:2" ht="14.25">
      <c r="A306" s="1520" t="s">
        <v>652</v>
      </c>
      <c r="B306" s="1524" t="s">
        <v>653</v>
      </c>
    </row>
    <row r="309" spans="1:2" ht="14.25">
      <c r="A309" s="1489" t="s">
        <v>791</v>
      </c>
      <c r="B309" s="1490" t="s">
        <v>792</v>
      </c>
    </row>
    <row r="310" ht="15.75">
      <c r="B310" s="1517" t="s">
        <v>1666</v>
      </c>
    </row>
    <row r="311" ht="18.75" thickBot="1">
      <c r="B311" s="1517" t="s">
        <v>1667</v>
      </c>
    </row>
    <row r="312" spans="1:2" ht="16.5">
      <c r="A312" s="1525" t="s">
        <v>1251</v>
      </c>
      <c r="B312" s="1526" t="s">
        <v>654</v>
      </c>
    </row>
    <row r="313" spans="1:2" ht="16.5">
      <c r="A313" s="1527" t="s">
        <v>1252</v>
      </c>
      <c r="B313" s="1528" t="s">
        <v>655</v>
      </c>
    </row>
    <row r="314" spans="1:2" ht="16.5">
      <c r="A314" s="1527" t="s">
        <v>1253</v>
      </c>
      <c r="B314" s="1529" t="s">
        <v>656</v>
      </c>
    </row>
    <row r="315" spans="1:2" ht="16.5">
      <c r="A315" s="1527" t="s">
        <v>1254</v>
      </c>
      <c r="B315" s="1529" t="s">
        <v>657</v>
      </c>
    </row>
    <row r="316" spans="1:2" ht="16.5">
      <c r="A316" s="1527" t="s">
        <v>1255</v>
      </c>
      <c r="B316" s="1529" t="s">
        <v>658</v>
      </c>
    </row>
    <row r="317" spans="1:2" ht="16.5">
      <c r="A317" s="1527" t="s">
        <v>1256</v>
      </c>
      <c r="B317" s="1529" t="s">
        <v>659</v>
      </c>
    </row>
    <row r="318" spans="1:2" ht="16.5">
      <c r="A318" s="1527" t="s">
        <v>1257</v>
      </c>
      <c r="B318" s="1529" t="s">
        <v>660</v>
      </c>
    </row>
    <row r="319" spans="1:2" ht="16.5">
      <c r="A319" s="1527" t="s">
        <v>1258</v>
      </c>
      <c r="B319" s="1529" t="s">
        <v>661</v>
      </c>
    </row>
    <row r="320" spans="1:2" ht="16.5">
      <c r="A320" s="1527" t="s">
        <v>1259</v>
      </c>
      <c r="B320" s="1529" t="s">
        <v>662</v>
      </c>
    </row>
    <row r="321" spans="1:2" ht="16.5">
      <c r="A321" s="1527" t="s">
        <v>1260</v>
      </c>
      <c r="B321" s="1529" t="s">
        <v>663</v>
      </c>
    </row>
    <row r="322" spans="1:2" ht="16.5">
      <c r="A322" s="1527" t="s">
        <v>1261</v>
      </c>
      <c r="B322" s="1529" t="s">
        <v>664</v>
      </c>
    </row>
    <row r="323" spans="1:2" ht="16.5">
      <c r="A323" s="1527" t="s">
        <v>1262</v>
      </c>
      <c r="B323" s="1530" t="s">
        <v>665</v>
      </c>
    </row>
    <row r="324" spans="1:2" ht="16.5">
      <c r="A324" s="1527" t="s">
        <v>1263</v>
      </c>
      <c r="B324" s="1530" t="s">
        <v>666</v>
      </c>
    </row>
    <row r="325" spans="1:2" ht="16.5">
      <c r="A325" s="1527" t="s">
        <v>1264</v>
      </c>
      <c r="B325" s="1529" t="s">
        <v>667</v>
      </c>
    </row>
    <row r="326" spans="1:2" ht="16.5">
      <c r="A326" s="1527" t="s">
        <v>1265</v>
      </c>
      <c r="B326" s="1529" t="s">
        <v>668</v>
      </c>
    </row>
    <row r="327" spans="1:2" ht="16.5">
      <c r="A327" s="1527" t="s">
        <v>1266</v>
      </c>
      <c r="B327" s="1529" t="s">
        <v>669</v>
      </c>
    </row>
    <row r="328" spans="1:2" ht="16.5">
      <c r="A328" s="1527" t="s">
        <v>1267</v>
      </c>
      <c r="B328" s="1529" t="s">
        <v>1237</v>
      </c>
    </row>
    <row r="329" spans="1:2" ht="16.5">
      <c r="A329" s="1527" t="s">
        <v>1268</v>
      </c>
      <c r="B329" s="1529" t="s">
        <v>1238</v>
      </c>
    </row>
    <row r="330" spans="1:2" ht="16.5">
      <c r="A330" s="1527" t="s">
        <v>1269</v>
      </c>
      <c r="B330" s="1529" t="s">
        <v>670</v>
      </c>
    </row>
    <row r="331" spans="1:2" ht="16.5">
      <c r="A331" s="1527" t="s">
        <v>1270</v>
      </c>
      <c r="B331" s="1529" t="s">
        <v>671</v>
      </c>
    </row>
    <row r="332" spans="1:2" ht="16.5">
      <c r="A332" s="1527" t="s">
        <v>1271</v>
      </c>
      <c r="B332" s="1529" t="s">
        <v>1239</v>
      </c>
    </row>
    <row r="333" spans="1:2" ht="16.5">
      <c r="A333" s="1527" t="s">
        <v>1272</v>
      </c>
      <c r="B333" s="1529" t="s">
        <v>672</v>
      </c>
    </row>
    <row r="334" spans="1:2" ht="16.5">
      <c r="A334" s="1527" t="s">
        <v>1273</v>
      </c>
      <c r="B334" s="1529" t="s">
        <v>673</v>
      </c>
    </row>
    <row r="335" spans="1:2" ht="32.25" customHeight="1">
      <c r="A335" s="1531" t="s">
        <v>1274</v>
      </c>
      <c r="B335" s="1532" t="s">
        <v>72</v>
      </c>
    </row>
    <row r="336" spans="1:2" ht="16.5">
      <c r="A336" s="1533" t="s">
        <v>1275</v>
      </c>
      <c r="B336" s="1534" t="s">
        <v>73</v>
      </c>
    </row>
    <row r="337" spans="1:2" ht="16.5">
      <c r="A337" s="1533" t="s">
        <v>1276</v>
      </c>
      <c r="B337" s="1534" t="s">
        <v>74</v>
      </c>
    </row>
    <row r="338" spans="1:2" ht="16.5">
      <c r="A338" s="1533" t="s">
        <v>1277</v>
      </c>
      <c r="B338" s="1534" t="s">
        <v>1240</v>
      </c>
    </row>
    <row r="339" spans="1:2" ht="16.5">
      <c r="A339" s="1527" t="s">
        <v>1278</v>
      </c>
      <c r="B339" s="1529" t="s">
        <v>75</v>
      </c>
    </row>
    <row r="340" spans="1:2" ht="16.5">
      <c r="A340" s="1527" t="s">
        <v>1279</v>
      </c>
      <c r="B340" s="1529" t="s">
        <v>76</v>
      </c>
    </row>
    <row r="341" spans="1:2" ht="16.5">
      <c r="A341" s="1527" t="s">
        <v>1280</v>
      </c>
      <c r="B341" s="1529" t="s">
        <v>1241</v>
      </c>
    </row>
    <row r="342" spans="1:2" ht="16.5">
      <c r="A342" s="1527" t="s">
        <v>1281</v>
      </c>
      <c r="B342" s="1529" t="s">
        <v>77</v>
      </c>
    </row>
    <row r="343" spans="1:2" ht="16.5">
      <c r="A343" s="1527" t="s">
        <v>1282</v>
      </c>
      <c r="B343" s="1529" t="s">
        <v>78</v>
      </c>
    </row>
    <row r="344" spans="1:2" ht="16.5">
      <c r="A344" s="1527" t="s">
        <v>1283</v>
      </c>
      <c r="B344" s="1529" t="s">
        <v>79</v>
      </c>
    </row>
    <row r="345" spans="1:2" ht="16.5">
      <c r="A345" s="1527" t="s">
        <v>1284</v>
      </c>
      <c r="B345" s="1534" t="s">
        <v>80</v>
      </c>
    </row>
    <row r="346" spans="1:2" ht="16.5">
      <c r="A346" s="1527" t="s">
        <v>1285</v>
      </c>
      <c r="B346" s="1534" t="s">
        <v>81</v>
      </c>
    </row>
    <row r="347" spans="1:2" ht="16.5">
      <c r="A347" s="1527" t="s">
        <v>1286</v>
      </c>
      <c r="B347" s="1534" t="s">
        <v>1242</v>
      </c>
    </row>
    <row r="348" spans="1:2" ht="16.5">
      <c r="A348" s="1527" t="s">
        <v>1287</v>
      </c>
      <c r="B348" s="1529" t="s">
        <v>82</v>
      </c>
    </row>
    <row r="349" spans="1:2" ht="16.5">
      <c r="A349" s="1527" t="s">
        <v>1288</v>
      </c>
      <c r="B349" s="1529" t="s">
        <v>83</v>
      </c>
    </row>
    <row r="350" spans="1:2" ht="16.5">
      <c r="A350" s="1527" t="s">
        <v>1289</v>
      </c>
      <c r="B350" s="1534" t="s">
        <v>84</v>
      </c>
    </row>
    <row r="351" spans="1:2" ht="16.5">
      <c r="A351" s="1527" t="s">
        <v>1290</v>
      </c>
      <c r="B351" s="1529" t="s">
        <v>85</v>
      </c>
    </row>
    <row r="352" spans="1:2" ht="16.5">
      <c r="A352" s="1527" t="s">
        <v>1291</v>
      </c>
      <c r="B352" s="1529" t="s">
        <v>86</v>
      </c>
    </row>
    <row r="353" spans="1:2" ht="16.5">
      <c r="A353" s="1527" t="s">
        <v>1292</v>
      </c>
      <c r="B353" s="1529" t="s">
        <v>87</v>
      </c>
    </row>
    <row r="354" spans="1:2" ht="16.5">
      <c r="A354" s="1527" t="s">
        <v>1293</v>
      </c>
      <c r="B354" s="1529" t="s">
        <v>88</v>
      </c>
    </row>
    <row r="355" spans="1:2" ht="16.5">
      <c r="A355" s="1527" t="s">
        <v>1294</v>
      </c>
      <c r="B355" s="1529" t="s">
        <v>1243</v>
      </c>
    </row>
    <row r="356" spans="1:2" ht="16.5">
      <c r="A356" s="1527" t="s">
        <v>1997</v>
      </c>
      <c r="B356" s="1529" t="s">
        <v>1998</v>
      </c>
    </row>
    <row r="357" spans="1:2" ht="16.5">
      <c r="A357" s="1527" t="s">
        <v>1295</v>
      </c>
      <c r="B357" s="1529" t="s">
        <v>450</v>
      </c>
    </row>
    <row r="358" spans="1:2" ht="16.5">
      <c r="A358" s="1535" t="s">
        <v>1296</v>
      </c>
      <c r="B358" s="1536" t="s">
        <v>451</v>
      </c>
    </row>
    <row r="359" spans="1:2" ht="16.5">
      <c r="A359" s="1537" t="s">
        <v>1297</v>
      </c>
      <c r="B359" s="1538" t="s">
        <v>452</v>
      </c>
    </row>
    <row r="360" spans="1:2" ht="16.5">
      <c r="A360" s="1537" t="s">
        <v>1298</v>
      </c>
      <c r="B360" s="1538" t="s">
        <v>453</v>
      </c>
    </row>
    <row r="361" spans="1:2" ht="16.5">
      <c r="A361" s="1537" t="s">
        <v>1299</v>
      </c>
      <c r="B361" s="1538" t="s">
        <v>454</v>
      </c>
    </row>
    <row r="362" spans="1:2" ht="17.25" thickBot="1">
      <c r="A362" s="1539" t="s">
        <v>1300</v>
      </c>
      <c r="B362" s="1540" t="s">
        <v>455</v>
      </c>
    </row>
    <row r="363" spans="1:256" ht="18">
      <c r="A363" s="1589"/>
      <c r="B363" s="1541" t="s">
        <v>2014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1668</v>
      </c>
    </row>
    <row r="365" spans="1:2" ht="18">
      <c r="A365" s="1590"/>
      <c r="B365" s="1545" t="s">
        <v>2015</v>
      </c>
    </row>
    <row r="366" spans="1:2" ht="18">
      <c r="A366" s="1547" t="s">
        <v>1301</v>
      </c>
      <c r="B366" s="1546" t="s">
        <v>2016</v>
      </c>
    </row>
    <row r="367" spans="1:2" ht="18">
      <c r="A367" s="1547" t="s">
        <v>1302</v>
      </c>
      <c r="B367" s="1548" t="s">
        <v>2017</v>
      </c>
    </row>
    <row r="368" spans="1:2" ht="18">
      <c r="A368" s="1547" t="s">
        <v>1303</v>
      </c>
      <c r="B368" s="1549" t="s">
        <v>2018</v>
      </c>
    </row>
    <row r="369" spans="1:2" ht="18">
      <c r="A369" s="1547" t="s">
        <v>1304</v>
      </c>
      <c r="B369" s="1549" t="s">
        <v>2019</v>
      </c>
    </row>
    <row r="370" spans="1:2" ht="18">
      <c r="A370" s="1547" t="s">
        <v>1305</v>
      </c>
      <c r="B370" s="1549" t="s">
        <v>2020</v>
      </c>
    </row>
    <row r="371" spans="1:2" ht="18">
      <c r="A371" s="1547" t="s">
        <v>1306</v>
      </c>
      <c r="B371" s="1549" t="s">
        <v>2021</v>
      </c>
    </row>
    <row r="372" spans="1:2" ht="18">
      <c r="A372" s="1547" t="s">
        <v>1307</v>
      </c>
      <c r="B372" s="1549" t="s">
        <v>2022</v>
      </c>
    </row>
    <row r="373" spans="1:2" ht="18">
      <c r="A373" s="1547" t="s">
        <v>1308</v>
      </c>
      <c r="B373" s="1550" t="s">
        <v>2023</v>
      </c>
    </row>
    <row r="374" spans="1:2" ht="18">
      <c r="A374" s="1547" t="s">
        <v>1309</v>
      </c>
      <c r="B374" s="1550" t="s">
        <v>2024</v>
      </c>
    </row>
    <row r="375" spans="1:2" ht="18">
      <c r="A375" s="1547" t="s">
        <v>1310</v>
      </c>
      <c r="B375" s="1550" t="s">
        <v>2025</v>
      </c>
    </row>
    <row r="376" spans="1:2" ht="18">
      <c r="A376" s="1547" t="s">
        <v>1311</v>
      </c>
      <c r="B376" s="1550" t="s">
        <v>2026</v>
      </c>
    </row>
    <row r="377" spans="1:2" ht="18">
      <c r="A377" s="1547" t="s">
        <v>1312</v>
      </c>
      <c r="B377" s="1551" t="s">
        <v>2027</v>
      </c>
    </row>
    <row r="378" spans="1:2" ht="18">
      <c r="A378" s="1547" t="s">
        <v>1313</v>
      </c>
      <c r="B378" s="1551" t="s">
        <v>2028</v>
      </c>
    </row>
    <row r="379" spans="1:2" ht="18">
      <c r="A379" s="1547" t="s">
        <v>1314</v>
      </c>
      <c r="B379" s="1550" t="s">
        <v>2029</v>
      </c>
    </row>
    <row r="380" spans="1:5" ht="18">
      <c r="A380" s="1547" t="s">
        <v>1315</v>
      </c>
      <c r="B380" s="1550" t="s">
        <v>2030</v>
      </c>
      <c r="C380" s="1552" t="s">
        <v>180</v>
      </c>
      <c r="E380" s="1553"/>
    </row>
    <row r="381" spans="1:5" ht="18">
      <c r="A381" s="1547" t="s">
        <v>1316</v>
      </c>
      <c r="B381" s="1549" t="s">
        <v>2031</v>
      </c>
      <c r="C381" s="1552" t="s">
        <v>180</v>
      </c>
      <c r="E381" s="1553"/>
    </row>
    <row r="382" spans="1:5" ht="18">
      <c r="A382" s="1547" t="s">
        <v>1317</v>
      </c>
      <c r="B382" s="1550" t="s">
        <v>2032</v>
      </c>
      <c r="C382" s="1552" t="s">
        <v>180</v>
      </c>
      <c r="E382" s="1553"/>
    </row>
    <row r="383" spans="1:5" ht="18">
      <c r="A383" s="1547" t="s">
        <v>1318</v>
      </c>
      <c r="B383" s="1550" t="s">
        <v>2033</v>
      </c>
      <c r="C383" s="1552" t="s">
        <v>180</v>
      </c>
      <c r="E383" s="1553"/>
    </row>
    <row r="384" spans="1:5" ht="18">
      <c r="A384" s="1547" t="s">
        <v>1319</v>
      </c>
      <c r="B384" s="1550" t="s">
        <v>2034</v>
      </c>
      <c r="C384" s="1552" t="s">
        <v>180</v>
      </c>
      <c r="E384" s="1553"/>
    </row>
    <row r="385" spans="1:5" ht="18">
      <c r="A385" s="1547" t="s">
        <v>1320</v>
      </c>
      <c r="B385" s="1550" t="s">
        <v>2035</v>
      </c>
      <c r="C385" s="1552" t="s">
        <v>180</v>
      </c>
      <c r="E385" s="1553"/>
    </row>
    <row r="386" spans="1:5" ht="18">
      <c r="A386" s="1547" t="s">
        <v>1321</v>
      </c>
      <c r="B386" s="1550" t="s">
        <v>2036</v>
      </c>
      <c r="C386" s="1552" t="s">
        <v>180</v>
      </c>
      <c r="E386" s="1553"/>
    </row>
    <row r="387" spans="1:5" ht="18">
      <c r="A387" s="1547" t="s">
        <v>1322</v>
      </c>
      <c r="B387" s="1550" t="s">
        <v>2037</v>
      </c>
      <c r="C387" s="1552" t="s">
        <v>180</v>
      </c>
      <c r="E387" s="1553"/>
    </row>
    <row r="388" spans="1:5" ht="18">
      <c r="A388" s="1547" t="s">
        <v>1323</v>
      </c>
      <c r="B388" s="1550" t="s">
        <v>2038</v>
      </c>
      <c r="C388" s="1552" t="s">
        <v>180</v>
      </c>
      <c r="E388" s="1553"/>
    </row>
    <row r="389" spans="1:5" ht="18">
      <c r="A389" s="1547" t="s">
        <v>1324</v>
      </c>
      <c r="B389" s="1549" t="s">
        <v>2039</v>
      </c>
      <c r="C389" s="1552" t="s">
        <v>180</v>
      </c>
      <c r="E389" s="1553"/>
    </row>
    <row r="390" spans="1:5" ht="18">
      <c r="A390" s="1547" t="s">
        <v>1325</v>
      </c>
      <c r="B390" s="1550" t="s">
        <v>2040</v>
      </c>
      <c r="C390" s="1552" t="s">
        <v>180</v>
      </c>
      <c r="E390" s="1553"/>
    </row>
    <row r="391" spans="1:5" ht="18">
      <c r="A391" s="1547" t="s">
        <v>1326</v>
      </c>
      <c r="B391" s="1549" t="s">
        <v>2041</v>
      </c>
      <c r="C391" s="1552" t="s">
        <v>180</v>
      </c>
      <c r="E391" s="1553"/>
    </row>
    <row r="392" spans="1:5" ht="18">
      <c r="A392" s="1547" t="s">
        <v>1327</v>
      </c>
      <c r="B392" s="1549" t="s">
        <v>2042</v>
      </c>
      <c r="C392" s="1552" t="s">
        <v>180</v>
      </c>
      <c r="E392" s="1553"/>
    </row>
    <row r="393" spans="1:5" ht="18">
      <c r="A393" s="1547" t="s">
        <v>1328</v>
      </c>
      <c r="B393" s="1549" t="s">
        <v>2043</v>
      </c>
      <c r="C393" s="1552" t="s">
        <v>180</v>
      </c>
      <c r="E393" s="1553"/>
    </row>
    <row r="394" spans="1:5" ht="18">
      <c r="A394" s="1547" t="s">
        <v>1329</v>
      </c>
      <c r="B394" s="1549" t="s">
        <v>2044</v>
      </c>
      <c r="C394" s="1552" t="s">
        <v>180</v>
      </c>
      <c r="E394" s="1553"/>
    </row>
    <row r="395" spans="1:5" ht="18">
      <c r="A395" s="1547" t="s">
        <v>1330</v>
      </c>
      <c r="B395" s="1549" t="s">
        <v>2045</v>
      </c>
      <c r="C395" s="1552" t="s">
        <v>180</v>
      </c>
      <c r="E395" s="1553"/>
    </row>
    <row r="396" spans="1:5" ht="18">
      <c r="A396" s="1547" t="s">
        <v>1331</v>
      </c>
      <c r="B396" s="1549" t="s">
        <v>2046</v>
      </c>
      <c r="C396" s="1552" t="s">
        <v>180</v>
      </c>
      <c r="E396" s="1553"/>
    </row>
    <row r="397" spans="1:5" ht="18">
      <c r="A397" s="1547" t="s">
        <v>1332</v>
      </c>
      <c r="B397" s="1549" t="s">
        <v>2047</v>
      </c>
      <c r="C397" s="1552" t="s">
        <v>180</v>
      </c>
      <c r="E397" s="1553"/>
    </row>
    <row r="398" spans="1:5" ht="18">
      <c r="A398" s="1547" t="s">
        <v>1333</v>
      </c>
      <c r="B398" s="1549" t="s">
        <v>2048</v>
      </c>
      <c r="C398" s="1552" t="s">
        <v>180</v>
      </c>
      <c r="E398" s="1553"/>
    </row>
    <row r="399" spans="1:5" ht="18">
      <c r="A399" s="1547" t="s">
        <v>1334</v>
      </c>
      <c r="B399" s="1554" t="s">
        <v>2049</v>
      </c>
      <c r="C399" s="1552" t="s">
        <v>180</v>
      </c>
      <c r="E399" s="1553"/>
    </row>
    <row r="400" spans="1:5" ht="18">
      <c r="A400" s="1547" t="s">
        <v>1335</v>
      </c>
      <c r="B400" s="1555" t="s">
        <v>1244</v>
      </c>
      <c r="C400" s="1552" t="s">
        <v>180</v>
      </c>
      <c r="E400" s="1553"/>
    </row>
    <row r="401" spans="1:5" ht="18">
      <c r="A401" s="1591" t="s">
        <v>1336</v>
      </c>
      <c r="B401" s="1556" t="s">
        <v>1669</v>
      </c>
      <c r="C401" s="1552" t="s">
        <v>180</v>
      </c>
      <c r="E401" s="1553"/>
    </row>
    <row r="402" spans="1:5" ht="18">
      <c r="A402" s="1590" t="s">
        <v>180</v>
      </c>
      <c r="B402" s="1557" t="s">
        <v>1670</v>
      </c>
      <c r="C402" s="1552" t="s">
        <v>180</v>
      </c>
      <c r="E402" s="1553"/>
    </row>
    <row r="403" spans="1:5" ht="18">
      <c r="A403" s="1562" t="s">
        <v>1337</v>
      </c>
      <c r="B403" s="1558" t="s">
        <v>2050</v>
      </c>
      <c r="C403" s="1552" t="s">
        <v>180</v>
      </c>
      <c r="E403" s="1553"/>
    </row>
    <row r="404" spans="1:5" ht="18">
      <c r="A404" s="1547" t="s">
        <v>1338</v>
      </c>
      <c r="B404" s="1534" t="s">
        <v>2051</v>
      </c>
      <c r="C404" s="1552" t="s">
        <v>180</v>
      </c>
      <c r="E404" s="1553"/>
    </row>
    <row r="405" spans="1:5" ht="18">
      <c r="A405" s="1592" t="s">
        <v>1339</v>
      </c>
      <c r="B405" s="1559" t="s">
        <v>2052</v>
      </c>
      <c r="C405" s="1552" t="s">
        <v>180</v>
      </c>
      <c r="E405" s="1553"/>
    </row>
    <row r="406" spans="1:5" ht="18">
      <c r="A406" s="1543" t="s">
        <v>180</v>
      </c>
      <c r="B406" s="1560" t="s">
        <v>1671</v>
      </c>
      <c r="C406" s="1552" t="s">
        <v>180</v>
      </c>
      <c r="E406" s="1553"/>
    </row>
    <row r="407" spans="1:5" ht="16.5">
      <c r="A407" s="1527" t="s">
        <v>1291</v>
      </c>
      <c r="B407" s="1529" t="s">
        <v>86</v>
      </c>
      <c r="C407" s="1552" t="s">
        <v>180</v>
      </c>
      <c r="E407" s="1553"/>
    </row>
    <row r="408" spans="1:5" ht="16.5">
      <c r="A408" s="1527" t="s">
        <v>1292</v>
      </c>
      <c r="B408" s="1529" t="s">
        <v>87</v>
      </c>
      <c r="C408" s="1552" t="s">
        <v>180</v>
      </c>
      <c r="E408" s="1553"/>
    </row>
    <row r="409" spans="1:5" ht="16.5">
      <c r="A409" s="1593" t="s">
        <v>1293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1672</v>
      </c>
      <c r="C410" s="1552" t="s">
        <v>180</v>
      </c>
      <c r="E410" s="1553"/>
    </row>
    <row r="411" spans="1:5" ht="18">
      <c r="A411" s="1562" t="s">
        <v>1340</v>
      </c>
      <c r="B411" s="1558" t="s">
        <v>1245</v>
      </c>
      <c r="C411" s="1552" t="s">
        <v>180</v>
      </c>
      <c r="E411" s="1553"/>
    </row>
    <row r="412" spans="1:5" ht="18">
      <c r="A412" s="1562" t="s">
        <v>1341</v>
      </c>
      <c r="B412" s="1558" t="s">
        <v>1246</v>
      </c>
      <c r="C412" s="1552" t="s">
        <v>180</v>
      </c>
      <c r="E412" s="1553"/>
    </row>
    <row r="413" spans="1:5" ht="18">
      <c r="A413" s="1562" t="s">
        <v>1342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1343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1344</v>
      </c>
      <c r="B415" s="1563" t="s">
        <v>1247</v>
      </c>
      <c r="C415" s="1552" t="s">
        <v>180</v>
      </c>
      <c r="E415" s="1553"/>
    </row>
    <row r="416" spans="1:5" ht="16.5">
      <c r="A416" s="1595" t="s">
        <v>1345</v>
      </c>
      <c r="B416" s="1564" t="s">
        <v>720</v>
      </c>
      <c r="C416" s="1552" t="s">
        <v>180</v>
      </c>
      <c r="E416" s="1553"/>
    </row>
    <row r="417" spans="1:5" ht="16.5">
      <c r="A417" s="1527" t="s">
        <v>1346</v>
      </c>
      <c r="B417" s="1529" t="s">
        <v>721</v>
      </c>
      <c r="C417" s="1552" t="s">
        <v>180</v>
      </c>
      <c r="E417" s="1553"/>
    </row>
    <row r="418" spans="1:5" ht="18.75" thickBot="1">
      <c r="A418" s="1596" t="s">
        <v>1347</v>
      </c>
      <c r="B418" s="1565" t="s">
        <v>722</v>
      </c>
      <c r="C418" s="1552" t="s">
        <v>180</v>
      </c>
      <c r="E418" s="1553"/>
    </row>
    <row r="419" spans="1:5" ht="16.5">
      <c r="A419" s="1525" t="s">
        <v>1348</v>
      </c>
      <c r="B419" s="1566" t="s">
        <v>723</v>
      </c>
      <c r="C419" s="1552" t="s">
        <v>180</v>
      </c>
      <c r="E419" s="1553"/>
    </row>
    <row r="420" spans="1:5" ht="16.5">
      <c r="A420" s="1597" t="s">
        <v>1349</v>
      </c>
      <c r="B420" s="1529" t="s">
        <v>724</v>
      </c>
      <c r="C420" s="1552" t="s">
        <v>180</v>
      </c>
      <c r="E420" s="1553"/>
    </row>
    <row r="421" spans="1:5" ht="16.5">
      <c r="A421" s="1527" t="s">
        <v>1350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1351</v>
      </c>
      <c r="B422" s="1568" t="s">
        <v>303</v>
      </c>
      <c r="C422" s="1552" t="s">
        <v>180</v>
      </c>
      <c r="E422" s="1553"/>
    </row>
    <row r="423" spans="1:5" ht="18">
      <c r="A423" s="1547" t="s">
        <v>1352</v>
      </c>
      <c r="B423" s="1569" t="s">
        <v>1673</v>
      </c>
      <c r="C423" s="1552" t="s">
        <v>180</v>
      </c>
      <c r="E423" s="1553"/>
    </row>
    <row r="424" spans="1:5" ht="18">
      <c r="A424" s="1547" t="s">
        <v>1353</v>
      </c>
      <c r="B424" s="1570" t="s">
        <v>1674</v>
      </c>
      <c r="C424" s="1552" t="s">
        <v>180</v>
      </c>
      <c r="E424" s="1553"/>
    </row>
    <row r="425" spans="1:5" ht="18">
      <c r="A425" s="1547" t="s">
        <v>1354</v>
      </c>
      <c r="B425" s="1571" t="s">
        <v>1675</v>
      </c>
      <c r="C425" s="1552" t="s">
        <v>180</v>
      </c>
      <c r="E425" s="1553"/>
    </row>
    <row r="426" spans="1:5" ht="18">
      <c r="A426" s="1547" t="s">
        <v>1355</v>
      </c>
      <c r="B426" s="1570" t="s">
        <v>1676</v>
      </c>
      <c r="C426" s="1552" t="s">
        <v>180</v>
      </c>
      <c r="E426" s="1553"/>
    </row>
    <row r="427" spans="1:5" ht="18">
      <c r="A427" s="1547" t="s">
        <v>1356</v>
      </c>
      <c r="B427" s="1570" t="s">
        <v>1677</v>
      </c>
      <c r="C427" s="1552" t="s">
        <v>180</v>
      </c>
      <c r="E427" s="1553"/>
    </row>
    <row r="428" spans="1:5" ht="18">
      <c r="A428" s="1547" t="s">
        <v>1357</v>
      </c>
      <c r="B428" s="1572" t="s">
        <v>1678</v>
      </c>
      <c r="C428" s="1552" t="s">
        <v>180</v>
      </c>
      <c r="E428" s="1553"/>
    </row>
    <row r="429" spans="1:5" ht="18">
      <c r="A429" s="1547" t="s">
        <v>1358</v>
      </c>
      <c r="B429" s="1572" t="s">
        <v>1679</v>
      </c>
      <c r="C429" s="1552" t="s">
        <v>180</v>
      </c>
      <c r="E429" s="1553"/>
    </row>
    <row r="430" spans="1:5" ht="18">
      <c r="A430" s="1547" t="s">
        <v>1359</v>
      </c>
      <c r="B430" s="1572" t="s">
        <v>1680</v>
      </c>
      <c r="C430" s="1552" t="s">
        <v>180</v>
      </c>
      <c r="E430" s="1553"/>
    </row>
    <row r="431" spans="1:5" ht="18">
      <c r="A431" s="1547" t="s">
        <v>1360</v>
      </c>
      <c r="B431" s="1572" t="s">
        <v>1681</v>
      </c>
      <c r="C431" s="1552" t="s">
        <v>180</v>
      </c>
      <c r="E431" s="1553"/>
    </row>
    <row r="432" spans="1:5" ht="18">
      <c r="A432" s="1547" t="s">
        <v>1361</v>
      </c>
      <c r="B432" s="1572" t="s">
        <v>1682</v>
      </c>
      <c r="C432" s="1552" t="s">
        <v>180</v>
      </c>
      <c r="E432" s="1553"/>
    </row>
    <row r="433" spans="1:5" ht="18">
      <c r="A433" s="1547" t="s">
        <v>1362</v>
      </c>
      <c r="B433" s="1570" t="s">
        <v>1683</v>
      </c>
      <c r="C433" s="1552" t="s">
        <v>180</v>
      </c>
      <c r="E433" s="1553"/>
    </row>
    <row r="434" spans="1:5" ht="18">
      <c r="A434" s="1547" t="s">
        <v>1363</v>
      </c>
      <c r="B434" s="1570" t="s">
        <v>1684</v>
      </c>
      <c r="C434" s="1552" t="s">
        <v>180</v>
      </c>
      <c r="E434" s="1553"/>
    </row>
    <row r="435" spans="1:5" ht="18">
      <c r="A435" s="1547" t="s">
        <v>1364</v>
      </c>
      <c r="B435" s="1570" t="s">
        <v>1685</v>
      </c>
      <c r="C435" s="1552" t="s">
        <v>180</v>
      </c>
      <c r="E435" s="1553"/>
    </row>
    <row r="436" spans="1:5" ht="18.75" thickBot="1">
      <c r="A436" s="1547" t="s">
        <v>1365</v>
      </c>
      <c r="B436" s="1573" t="s">
        <v>1686</v>
      </c>
      <c r="C436" s="1552" t="s">
        <v>180</v>
      </c>
      <c r="E436" s="1553"/>
    </row>
    <row r="437" spans="1:5" ht="18">
      <c r="A437" s="1547" t="s">
        <v>1366</v>
      </c>
      <c r="B437" s="1569" t="s">
        <v>1687</v>
      </c>
      <c r="C437" s="1552" t="s">
        <v>180</v>
      </c>
      <c r="E437" s="1553"/>
    </row>
    <row r="438" spans="1:5" ht="18">
      <c r="A438" s="1547" t="s">
        <v>1367</v>
      </c>
      <c r="B438" s="1571" t="s">
        <v>1688</v>
      </c>
      <c r="C438" s="1552" t="s">
        <v>180</v>
      </c>
      <c r="E438" s="1553"/>
    </row>
    <row r="439" spans="1:5" ht="18">
      <c r="A439" s="1547" t="s">
        <v>1368</v>
      </c>
      <c r="B439" s="1570" t="s">
        <v>1689</v>
      </c>
      <c r="C439" s="1552" t="s">
        <v>180</v>
      </c>
      <c r="E439" s="1553"/>
    </row>
    <row r="440" spans="1:5" ht="18">
      <c r="A440" s="1547" t="s">
        <v>1369</v>
      </c>
      <c r="B440" s="1570" t="s">
        <v>1690</v>
      </c>
      <c r="C440" s="1552" t="s">
        <v>180</v>
      </c>
      <c r="E440" s="1553"/>
    </row>
    <row r="441" spans="1:5" ht="18">
      <c r="A441" s="1547" t="s">
        <v>1370</v>
      </c>
      <c r="B441" s="1570" t="s">
        <v>1691</v>
      </c>
      <c r="C441" s="1552" t="s">
        <v>180</v>
      </c>
      <c r="E441" s="1553"/>
    </row>
    <row r="442" spans="1:5" ht="18">
      <c r="A442" s="1547" t="s">
        <v>1371</v>
      </c>
      <c r="B442" s="1570" t="s">
        <v>1692</v>
      </c>
      <c r="C442" s="1552" t="s">
        <v>180</v>
      </c>
      <c r="E442" s="1553"/>
    </row>
    <row r="443" spans="1:5" ht="18">
      <c r="A443" s="1547" t="s">
        <v>1372</v>
      </c>
      <c r="B443" s="1570" t="s">
        <v>1693</v>
      </c>
      <c r="C443" s="1552" t="s">
        <v>180</v>
      </c>
      <c r="E443" s="1553"/>
    </row>
    <row r="444" spans="1:5" ht="18">
      <c r="A444" s="1547" t="s">
        <v>1373</v>
      </c>
      <c r="B444" s="1570" t="s">
        <v>1694</v>
      </c>
      <c r="C444" s="1552" t="s">
        <v>180</v>
      </c>
      <c r="E444" s="1553"/>
    </row>
    <row r="445" spans="1:5" ht="18">
      <c r="A445" s="1547" t="s">
        <v>1374</v>
      </c>
      <c r="B445" s="1570" t="s">
        <v>1695</v>
      </c>
      <c r="C445" s="1552" t="s">
        <v>180</v>
      </c>
      <c r="E445" s="1553"/>
    </row>
    <row r="446" spans="1:5" ht="18">
      <c r="A446" s="1547" t="s">
        <v>1375</v>
      </c>
      <c r="B446" s="1570" t="s">
        <v>1696</v>
      </c>
      <c r="C446" s="1552" t="s">
        <v>180</v>
      </c>
      <c r="E446" s="1553"/>
    </row>
    <row r="447" spans="1:5" ht="18">
      <c r="A447" s="1547" t="s">
        <v>1376</v>
      </c>
      <c r="B447" s="1570" t="s">
        <v>1697</v>
      </c>
      <c r="C447" s="1552" t="s">
        <v>180</v>
      </c>
      <c r="E447" s="1553"/>
    </row>
    <row r="448" spans="1:5" ht="18">
      <c r="A448" s="1547" t="s">
        <v>1377</v>
      </c>
      <c r="B448" s="1570" t="s">
        <v>1698</v>
      </c>
      <c r="C448" s="1552" t="s">
        <v>180</v>
      </c>
      <c r="E448" s="1553"/>
    </row>
    <row r="449" spans="1:5" ht="18.75" thickBot="1">
      <c r="A449" s="1547" t="s">
        <v>1378</v>
      </c>
      <c r="B449" s="1573" t="s">
        <v>1699</v>
      </c>
      <c r="C449" s="1552" t="s">
        <v>180</v>
      </c>
      <c r="E449" s="1553"/>
    </row>
    <row r="450" spans="1:5" ht="18">
      <c r="A450" s="1547" t="s">
        <v>1379</v>
      </c>
      <c r="B450" s="1569" t="s">
        <v>1700</v>
      </c>
      <c r="C450" s="1552" t="s">
        <v>180</v>
      </c>
      <c r="E450" s="1553"/>
    </row>
    <row r="451" spans="1:5" ht="18">
      <c r="A451" s="1547" t="s">
        <v>1380</v>
      </c>
      <c r="B451" s="1570" t="s">
        <v>1701</v>
      </c>
      <c r="C451" s="1552" t="s">
        <v>180</v>
      </c>
      <c r="E451" s="1553"/>
    </row>
    <row r="452" spans="1:5" ht="18">
      <c r="A452" s="1547" t="s">
        <v>1381</v>
      </c>
      <c r="B452" s="1570" t="s">
        <v>1702</v>
      </c>
      <c r="C452" s="1552" t="s">
        <v>180</v>
      </c>
      <c r="E452" s="1553"/>
    </row>
    <row r="453" spans="1:5" ht="18">
      <c r="A453" s="1547" t="s">
        <v>1382</v>
      </c>
      <c r="B453" s="1570" t="s">
        <v>1703</v>
      </c>
      <c r="C453" s="1552" t="s">
        <v>180</v>
      </c>
      <c r="E453" s="1553"/>
    </row>
    <row r="454" spans="1:5" ht="18">
      <c r="A454" s="1547" t="s">
        <v>1383</v>
      </c>
      <c r="B454" s="1571" t="s">
        <v>1704</v>
      </c>
      <c r="C454" s="1552" t="s">
        <v>180</v>
      </c>
      <c r="E454" s="1553"/>
    </row>
    <row r="455" spans="1:5" ht="18">
      <c r="A455" s="1547" t="s">
        <v>1384</v>
      </c>
      <c r="B455" s="1570" t="s">
        <v>1705</v>
      </c>
      <c r="C455" s="1552" t="s">
        <v>180</v>
      </c>
      <c r="E455" s="1553"/>
    </row>
    <row r="456" spans="1:5" ht="18">
      <c r="A456" s="1547" t="s">
        <v>1385</v>
      </c>
      <c r="B456" s="1570" t="s">
        <v>1706</v>
      </c>
      <c r="C456" s="1552" t="s">
        <v>180</v>
      </c>
      <c r="E456" s="1553"/>
    </row>
    <row r="457" spans="1:5" ht="18">
      <c r="A457" s="1547" t="s">
        <v>1386</v>
      </c>
      <c r="B457" s="1570" t="s">
        <v>1707</v>
      </c>
      <c r="C457" s="1552" t="s">
        <v>180</v>
      </c>
      <c r="E457" s="1553"/>
    </row>
    <row r="458" spans="1:5" ht="18">
      <c r="A458" s="1547" t="s">
        <v>1387</v>
      </c>
      <c r="B458" s="1570" t="s">
        <v>1708</v>
      </c>
      <c r="C458" s="1552" t="s">
        <v>180</v>
      </c>
      <c r="E458" s="1553"/>
    </row>
    <row r="459" spans="1:5" ht="18">
      <c r="A459" s="1547" t="s">
        <v>1388</v>
      </c>
      <c r="B459" s="1570" t="s">
        <v>1709</v>
      </c>
      <c r="C459" s="1552" t="s">
        <v>180</v>
      </c>
      <c r="E459" s="1553"/>
    </row>
    <row r="460" spans="1:5" ht="18">
      <c r="A460" s="1547" t="s">
        <v>1389</v>
      </c>
      <c r="B460" s="1570" t="s">
        <v>1710</v>
      </c>
      <c r="C460" s="1552" t="s">
        <v>180</v>
      </c>
      <c r="E460" s="1553"/>
    </row>
    <row r="461" spans="1:5" ht="18.75" thickBot="1">
      <c r="A461" s="1547" t="s">
        <v>1390</v>
      </c>
      <c r="B461" s="1573" t="s">
        <v>1711</v>
      </c>
      <c r="C461" s="1552" t="s">
        <v>180</v>
      </c>
      <c r="E461" s="1553"/>
    </row>
    <row r="462" spans="1:5" ht="18">
      <c r="A462" s="1547" t="s">
        <v>1391</v>
      </c>
      <c r="B462" s="1574" t="s">
        <v>1712</v>
      </c>
      <c r="C462" s="1552" t="s">
        <v>180</v>
      </c>
      <c r="E462" s="1553"/>
    </row>
    <row r="463" spans="1:5" ht="18">
      <c r="A463" s="1547" t="s">
        <v>1392</v>
      </c>
      <c r="B463" s="1570" t="s">
        <v>1713</v>
      </c>
      <c r="C463" s="1552" t="s">
        <v>180</v>
      </c>
      <c r="E463" s="1553"/>
    </row>
    <row r="464" spans="1:5" ht="18">
      <c r="A464" s="1547" t="s">
        <v>1393</v>
      </c>
      <c r="B464" s="1570" t="s">
        <v>1714</v>
      </c>
      <c r="C464" s="1552" t="s">
        <v>180</v>
      </c>
      <c r="E464" s="1553"/>
    </row>
    <row r="465" spans="1:5" ht="18">
      <c r="A465" s="1547" t="s">
        <v>1394</v>
      </c>
      <c r="B465" s="1570" t="s">
        <v>1715</v>
      </c>
      <c r="C465" s="1552" t="s">
        <v>180</v>
      </c>
      <c r="E465" s="1553"/>
    </row>
    <row r="466" spans="1:5" ht="18">
      <c r="A466" s="1547" t="s">
        <v>1395</v>
      </c>
      <c r="B466" s="1570" t="s">
        <v>1716</v>
      </c>
      <c r="C466" s="1552" t="s">
        <v>180</v>
      </c>
      <c r="E466" s="1553"/>
    </row>
    <row r="467" spans="1:5" ht="18">
      <c r="A467" s="1547" t="s">
        <v>1396</v>
      </c>
      <c r="B467" s="1570" t="s">
        <v>1717</v>
      </c>
      <c r="C467" s="1552" t="s">
        <v>180</v>
      </c>
      <c r="E467" s="1553"/>
    </row>
    <row r="468" spans="1:5" ht="18">
      <c r="A468" s="1547" t="s">
        <v>1397</v>
      </c>
      <c r="B468" s="1570" t="s">
        <v>1718</v>
      </c>
      <c r="C468" s="1552" t="s">
        <v>180</v>
      </c>
      <c r="E468" s="1553"/>
    </row>
    <row r="469" spans="1:5" ht="18">
      <c r="A469" s="1547" t="s">
        <v>1398</v>
      </c>
      <c r="B469" s="1570" t="s">
        <v>1719</v>
      </c>
      <c r="C469" s="1552" t="s">
        <v>180</v>
      </c>
      <c r="E469" s="1553"/>
    </row>
    <row r="470" spans="1:5" ht="18">
      <c r="A470" s="1547" t="s">
        <v>1399</v>
      </c>
      <c r="B470" s="1570" t="s">
        <v>1720</v>
      </c>
      <c r="C470" s="1552" t="s">
        <v>180</v>
      </c>
      <c r="E470" s="1553"/>
    </row>
    <row r="471" spans="1:5" ht="18.75" thickBot="1">
      <c r="A471" s="1547" t="s">
        <v>1400</v>
      </c>
      <c r="B471" s="1573" t="s">
        <v>1721</v>
      </c>
      <c r="C471" s="1552" t="s">
        <v>180</v>
      </c>
      <c r="E471" s="1553"/>
    </row>
    <row r="472" spans="1:5" ht="18">
      <c r="A472" s="1547" t="s">
        <v>1401</v>
      </c>
      <c r="B472" s="1569" t="s">
        <v>1722</v>
      </c>
      <c r="C472" s="1552" t="s">
        <v>180</v>
      </c>
      <c r="E472" s="1553"/>
    </row>
    <row r="473" spans="1:5" ht="18">
      <c r="A473" s="1547" t="s">
        <v>1402</v>
      </c>
      <c r="B473" s="1570" t="s">
        <v>1723</v>
      </c>
      <c r="C473" s="1552" t="s">
        <v>180</v>
      </c>
      <c r="E473" s="1553"/>
    </row>
    <row r="474" spans="1:5" ht="18">
      <c r="A474" s="1547" t="s">
        <v>1403</v>
      </c>
      <c r="B474" s="1570" t="s">
        <v>1724</v>
      </c>
      <c r="C474" s="1552" t="s">
        <v>180</v>
      </c>
      <c r="E474" s="1553"/>
    </row>
    <row r="475" spans="1:5" ht="18">
      <c r="A475" s="1547" t="s">
        <v>1404</v>
      </c>
      <c r="B475" s="1571" t="s">
        <v>1725</v>
      </c>
      <c r="C475" s="1552" t="s">
        <v>180</v>
      </c>
      <c r="E475" s="1553"/>
    </row>
    <row r="476" spans="1:5" ht="18">
      <c r="A476" s="1547" t="s">
        <v>1405</v>
      </c>
      <c r="B476" s="1570" t="s">
        <v>1726</v>
      </c>
      <c r="C476" s="1552" t="s">
        <v>180</v>
      </c>
      <c r="E476" s="1553"/>
    </row>
    <row r="477" spans="1:5" ht="18">
      <c r="A477" s="1547" t="s">
        <v>1406</v>
      </c>
      <c r="B477" s="1570" t="s">
        <v>1727</v>
      </c>
      <c r="C477" s="1552" t="s">
        <v>180</v>
      </c>
      <c r="E477" s="1553"/>
    </row>
    <row r="478" spans="1:5" ht="18">
      <c r="A478" s="1547" t="s">
        <v>1407</v>
      </c>
      <c r="B478" s="1570" t="s">
        <v>1728</v>
      </c>
      <c r="C478" s="1552" t="s">
        <v>180</v>
      </c>
      <c r="E478" s="1553"/>
    </row>
    <row r="479" spans="1:5" ht="18">
      <c r="A479" s="1547" t="s">
        <v>1408</v>
      </c>
      <c r="B479" s="1570" t="s">
        <v>1729</v>
      </c>
      <c r="C479" s="1552" t="s">
        <v>180</v>
      </c>
      <c r="E479" s="1553"/>
    </row>
    <row r="480" spans="1:5" ht="18">
      <c r="A480" s="1547" t="s">
        <v>1409</v>
      </c>
      <c r="B480" s="1570" t="s">
        <v>1730</v>
      </c>
      <c r="C480" s="1552" t="s">
        <v>180</v>
      </c>
      <c r="E480" s="1553"/>
    </row>
    <row r="481" spans="1:5" ht="18">
      <c r="A481" s="1547" t="s">
        <v>1410</v>
      </c>
      <c r="B481" s="1570" t="s">
        <v>1731</v>
      </c>
      <c r="C481" s="1552" t="s">
        <v>180</v>
      </c>
      <c r="E481" s="1553"/>
    </row>
    <row r="482" spans="1:5" ht="18.75" thickBot="1">
      <c r="A482" s="1547" t="s">
        <v>1411</v>
      </c>
      <c r="B482" s="1573" t="s">
        <v>1732</v>
      </c>
      <c r="C482" s="1552" t="s">
        <v>180</v>
      </c>
      <c r="E482" s="1553"/>
    </row>
    <row r="483" spans="1:5" ht="18">
      <c r="A483" s="1547" t="s">
        <v>1412</v>
      </c>
      <c r="B483" s="1569" t="s">
        <v>1733</v>
      </c>
      <c r="C483" s="1552" t="s">
        <v>180</v>
      </c>
      <c r="E483" s="1553"/>
    </row>
    <row r="484" spans="1:5" ht="18">
      <c r="A484" s="1547" t="s">
        <v>1413</v>
      </c>
      <c r="B484" s="1570" t="s">
        <v>1734</v>
      </c>
      <c r="C484" s="1552" t="s">
        <v>180</v>
      </c>
      <c r="E484" s="1553"/>
    </row>
    <row r="485" spans="1:5" ht="18">
      <c r="A485" s="1547" t="s">
        <v>1414</v>
      </c>
      <c r="B485" s="1571" t="s">
        <v>1735</v>
      </c>
      <c r="C485" s="1552" t="s">
        <v>180</v>
      </c>
      <c r="E485" s="1553"/>
    </row>
    <row r="486" spans="1:5" ht="18">
      <c r="A486" s="1547" t="s">
        <v>1415</v>
      </c>
      <c r="B486" s="1570" t="s">
        <v>1736</v>
      </c>
      <c r="C486" s="1552" t="s">
        <v>180</v>
      </c>
      <c r="E486" s="1553"/>
    </row>
    <row r="487" spans="1:5" ht="18">
      <c r="A487" s="1547" t="s">
        <v>1416</v>
      </c>
      <c r="B487" s="1570" t="s">
        <v>1737</v>
      </c>
      <c r="C487" s="1552" t="s">
        <v>180</v>
      </c>
      <c r="E487" s="1553"/>
    </row>
    <row r="488" spans="1:5" ht="18">
      <c r="A488" s="1547" t="s">
        <v>1417</v>
      </c>
      <c r="B488" s="1570" t="s">
        <v>1738</v>
      </c>
      <c r="C488" s="1552" t="s">
        <v>180</v>
      </c>
      <c r="E488" s="1553"/>
    </row>
    <row r="489" spans="1:5" ht="18">
      <c r="A489" s="1547" t="s">
        <v>1418</v>
      </c>
      <c r="B489" s="1570" t="s">
        <v>1739</v>
      </c>
      <c r="C489" s="1552" t="s">
        <v>180</v>
      </c>
      <c r="E489" s="1553"/>
    </row>
    <row r="490" spans="1:5" ht="18">
      <c r="A490" s="1547" t="s">
        <v>1419</v>
      </c>
      <c r="B490" s="1570" t="s">
        <v>1740</v>
      </c>
      <c r="C490" s="1552" t="s">
        <v>180</v>
      </c>
      <c r="E490" s="1553"/>
    </row>
    <row r="491" spans="1:5" ht="18">
      <c r="A491" s="1547" t="s">
        <v>1420</v>
      </c>
      <c r="B491" s="1570" t="s">
        <v>1741</v>
      </c>
      <c r="C491" s="1552" t="s">
        <v>180</v>
      </c>
      <c r="E491" s="1553"/>
    </row>
    <row r="492" spans="1:5" ht="18.75" thickBot="1">
      <c r="A492" s="1547" t="s">
        <v>1421</v>
      </c>
      <c r="B492" s="1573" t="s">
        <v>1742</v>
      </c>
      <c r="C492" s="1552" t="s">
        <v>180</v>
      </c>
      <c r="E492" s="1553"/>
    </row>
    <row r="493" spans="1:5" ht="18">
      <c r="A493" s="1547" t="s">
        <v>1422</v>
      </c>
      <c r="B493" s="1574" t="s">
        <v>1743</v>
      </c>
      <c r="C493" s="1552" t="s">
        <v>180</v>
      </c>
      <c r="E493" s="1553"/>
    </row>
    <row r="494" spans="1:5" ht="18">
      <c r="A494" s="1547" t="s">
        <v>1423</v>
      </c>
      <c r="B494" s="1570" t="s">
        <v>1744</v>
      </c>
      <c r="C494" s="1552" t="s">
        <v>180</v>
      </c>
      <c r="E494" s="1553"/>
    </row>
    <row r="495" spans="1:5" ht="18">
      <c r="A495" s="1547" t="s">
        <v>1424</v>
      </c>
      <c r="B495" s="1570" t="s">
        <v>1745</v>
      </c>
      <c r="C495" s="1552" t="s">
        <v>180</v>
      </c>
      <c r="E495" s="1553"/>
    </row>
    <row r="496" spans="1:5" ht="18.75" thickBot="1">
      <c r="A496" s="1547" t="s">
        <v>1425</v>
      </c>
      <c r="B496" s="1573" t="s">
        <v>1746</v>
      </c>
      <c r="C496" s="1552" t="s">
        <v>180</v>
      </c>
      <c r="E496" s="1553"/>
    </row>
    <row r="497" spans="1:5" ht="18">
      <c r="A497" s="1547" t="s">
        <v>1426</v>
      </c>
      <c r="B497" s="1569" t="s">
        <v>1747</v>
      </c>
      <c r="C497" s="1552" t="s">
        <v>180</v>
      </c>
      <c r="E497" s="1553"/>
    </row>
    <row r="498" spans="1:5" ht="18">
      <c r="A498" s="1547" t="s">
        <v>1427</v>
      </c>
      <c r="B498" s="1570" t="s">
        <v>1748</v>
      </c>
      <c r="C498" s="1552" t="s">
        <v>180</v>
      </c>
      <c r="E498" s="1553"/>
    </row>
    <row r="499" spans="1:5" ht="18">
      <c r="A499" s="1547" t="s">
        <v>1428</v>
      </c>
      <c r="B499" s="1571" t="s">
        <v>1749</v>
      </c>
      <c r="C499" s="1552" t="s">
        <v>180</v>
      </c>
      <c r="E499" s="1553"/>
    </row>
    <row r="500" spans="1:5" ht="18">
      <c r="A500" s="1547" t="s">
        <v>1429</v>
      </c>
      <c r="B500" s="1570" t="s">
        <v>1750</v>
      </c>
      <c r="C500" s="1552" t="s">
        <v>180</v>
      </c>
      <c r="E500" s="1553"/>
    </row>
    <row r="501" spans="1:5" ht="18">
      <c r="A501" s="1547" t="s">
        <v>1430</v>
      </c>
      <c r="B501" s="1570" t="s">
        <v>1751</v>
      </c>
      <c r="C501" s="1552" t="s">
        <v>180</v>
      </c>
      <c r="E501" s="1553"/>
    </row>
    <row r="502" spans="1:5" ht="18">
      <c r="A502" s="1547" t="s">
        <v>1431</v>
      </c>
      <c r="B502" s="1570" t="s">
        <v>1752</v>
      </c>
      <c r="C502" s="1552" t="s">
        <v>180</v>
      </c>
      <c r="E502" s="1553"/>
    </row>
    <row r="503" spans="1:5" ht="18">
      <c r="A503" s="1547" t="s">
        <v>1432</v>
      </c>
      <c r="B503" s="1570" t="s">
        <v>1753</v>
      </c>
      <c r="C503" s="1552" t="s">
        <v>180</v>
      </c>
      <c r="E503" s="1553"/>
    </row>
    <row r="504" spans="1:5" ht="18.75" thickBot="1">
      <c r="A504" s="1547" t="s">
        <v>1433</v>
      </c>
      <c r="B504" s="1573" t="s">
        <v>1754</v>
      </c>
      <c r="C504" s="1552" t="s">
        <v>180</v>
      </c>
      <c r="E504" s="1553"/>
    </row>
    <row r="505" spans="1:5" ht="18">
      <c r="A505" s="1547" t="s">
        <v>1434</v>
      </c>
      <c r="B505" s="1569" t="s">
        <v>1755</v>
      </c>
      <c r="C505" s="1552" t="s">
        <v>180</v>
      </c>
      <c r="E505" s="1553"/>
    </row>
    <row r="506" spans="1:5" ht="18">
      <c r="A506" s="1547" t="s">
        <v>1435</v>
      </c>
      <c r="B506" s="1570" t="s">
        <v>1756</v>
      </c>
      <c r="C506" s="1552" t="s">
        <v>180</v>
      </c>
      <c r="E506" s="1553"/>
    </row>
    <row r="507" spans="1:5" ht="18">
      <c r="A507" s="1547" t="s">
        <v>1436</v>
      </c>
      <c r="B507" s="1570" t="s">
        <v>1757</v>
      </c>
      <c r="C507" s="1552" t="s">
        <v>180</v>
      </c>
      <c r="E507" s="1553"/>
    </row>
    <row r="508" spans="1:5" ht="18">
      <c r="A508" s="1547" t="s">
        <v>1437</v>
      </c>
      <c r="B508" s="1570" t="s">
        <v>1758</v>
      </c>
      <c r="C508" s="1552" t="s">
        <v>180</v>
      </c>
      <c r="E508" s="1553"/>
    </row>
    <row r="509" spans="1:5" ht="18">
      <c r="A509" s="1547" t="s">
        <v>1438</v>
      </c>
      <c r="B509" s="1571" t="s">
        <v>1759</v>
      </c>
      <c r="C509" s="1552" t="s">
        <v>180</v>
      </c>
      <c r="E509" s="1553"/>
    </row>
    <row r="510" spans="1:5" ht="18">
      <c r="A510" s="1547" t="s">
        <v>1439</v>
      </c>
      <c r="B510" s="1570" t="s">
        <v>1760</v>
      </c>
      <c r="C510" s="1552" t="s">
        <v>180</v>
      </c>
      <c r="E510" s="1553"/>
    </row>
    <row r="511" spans="1:5" ht="18.75" thickBot="1">
      <c r="A511" s="1547" t="s">
        <v>1440</v>
      </c>
      <c r="B511" s="1573" t="s">
        <v>1761</v>
      </c>
      <c r="C511" s="1552" t="s">
        <v>180</v>
      </c>
      <c r="E511" s="1553"/>
    </row>
    <row r="512" spans="1:5" ht="18">
      <c r="A512" s="1547" t="s">
        <v>1441</v>
      </c>
      <c r="B512" s="1569" t="s">
        <v>1762</v>
      </c>
      <c r="C512" s="1552" t="s">
        <v>180</v>
      </c>
      <c r="E512" s="1553"/>
    </row>
    <row r="513" spans="1:5" ht="18">
      <c r="A513" s="1547" t="s">
        <v>1442</v>
      </c>
      <c r="B513" s="1570" t="s">
        <v>1763</v>
      </c>
      <c r="C513" s="1552" t="s">
        <v>180</v>
      </c>
      <c r="E513" s="1553"/>
    </row>
    <row r="514" spans="1:5" ht="18">
      <c r="A514" s="1547" t="s">
        <v>1443</v>
      </c>
      <c r="B514" s="1570" t="s">
        <v>1764</v>
      </c>
      <c r="C514" s="1552" t="s">
        <v>180</v>
      </c>
      <c r="E514" s="1553"/>
    </row>
    <row r="515" spans="1:5" ht="18">
      <c r="A515" s="1547" t="s">
        <v>1444</v>
      </c>
      <c r="B515" s="1570" t="s">
        <v>1765</v>
      </c>
      <c r="C515" s="1552" t="s">
        <v>180</v>
      </c>
      <c r="E515" s="1553"/>
    </row>
    <row r="516" spans="1:5" ht="18">
      <c r="A516" s="1547" t="s">
        <v>1445</v>
      </c>
      <c r="B516" s="1571" t="s">
        <v>1766</v>
      </c>
      <c r="C516" s="1552" t="s">
        <v>180</v>
      </c>
      <c r="E516" s="1553"/>
    </row>
    <row r="517" spans="1:5" ht="18">
      <c r="A517" s="1547" t="s">
        <v>1446</v>
      </c>
      <c r="B517" s="1570" t="s">
        <v>1767</v>
      </c>
      <c r="C517" s="1552" t="s">
        <v>180</v>
      </c>
      <c r="E517" s="1553"/>
    </row>
    <row r="518" spans="1:5" ht="18">
      <c r="A518" s="1547" t="s">
        <v>1447</v>
      </c>
      <c r="B518" s="1570" t="s">
        <v>1768</v>
      </c>
      <c r="C518" s="1552" t="s">
        <v>180</v>
      </c>
      <c r="E518" s="1553"/>
    </row>
    <row r="519" spans="1:5" ht="18">
      <c r="A519" s="1547" t="s">
        <v>1448</v>
      </c>
      <c r="B519" s="1570" t="s">
        <v>1769</v>
      </c>
      <c r="C519" s="1552" t="s">
        <v>180</v>
      </c>
      <c r="E519" s="1553"/>
    </row>
    <row r="520" spans="1:5" ht="18.75" thickBot="1">
      <c r="A520" s="1547" t="s">
        <v>1449</v>
      </c>
      <c r="B520" s="1573" t="s">
        <v>1770</v>
      </c>
      <c r="C520" s="1552" t="s">
        <v>180</v>
      </c>
      <c r="E520" s="1553"/>
    </row>
    <row r="521" spans="1:5" ht="18">
      <c r="A521" s="1547" t="s">
        <v>1450</v>
      </c>
      <c r="B521" s="1569" t="s">
        <v>1771</v>
      </c>
      <c r="C521" s="1552" t="s">
        <v>180</v>
      </c>
      <c r="E521" s="1553"/>
    </row>
    <row r="522" spans="1:5" ht="18">
      <c r="A522" s="1547" t="s">
        <v>1451</v>
      </c>
      <c r="B522" s="1570" t="s">
        <v>1772</v>
      </c>
      <c r="C522" s="1552" t="s">
        <v>180</v>
      </c>
      <c r="E522" s="1553"/>
    </row>
    <row r="523" spans="1:5" ht="18">
      <c r="A523" s="1547" t="s">
        <v>1452</v>
      </c>
      <c r="B523" s="1571" t="s">
        <v>1773</v>
      </c>
      <c r="C523" s="1552" t="s">
        <v>180</v>
      </c>
      <c r="E523" s="1553"/>
    </row>
    <row r="524" spans="1:5" ht="18">
      <c r="A524" s="1547" t="s">
        <v>1453</v>
      </c>
      <c r="B524" s="1570" t="s">
        <v>1774</v>
      </c>
      <c r="C524" s="1552" t="s">
        <v>180</v>
      </c>
      <c r="E524" s="1553"/>
    </row>
    <row r="525" spans="1:5" ht="18">
      <c r="A525" s="1547" t="s">
        <v>1454</v>
      </c>
      <c r="B525" s="1570" t="s">
        <v>1775</v>
      </c>
      <c r="C525" s="1552" t="s">
        <v>180</v>
      </c>
      <c r="E525" s="1553"/>
    </row>
    <row r="526" spans="1:5" ht="18">
      <c r="A526" s="1547" t="s">
        <v>1455</v>
      </c>
      <c r="B526" s="1570" t="s">
        <v>1776</v>
      </c>
      <c r="C526" s="1552" t="s">
        <v>180</v>
      </c>
      <c r="E526" s="1553"/>
    </row>
    <row r="527" spans="1:5" ht="18">
      <c r="A527" s="1547" t="s">
        <v>1456</v>
      </c>
      <c r="B527" s="1570" t="s">
        <v>1777</v>
      </c>
      <c r="C527" s="1552" t="s">
        <v>180</v>
      </c>
      <c r="E527" s="1553"/>
    </row>
    <row r="528" spans="1:5" ht="18.75" thickBot="1">
      <c r="A528" s="1547" t="s">
        <v>1457</v>
      </c>
      <c r="B528" s="1573" t="s">
        <v>1778</v>
      </c>
      <c r="C528" s="1552" t="s">
        <v>180</v>
      </c>
      <c r="E528" s="1553"/>
    </row>
    <row r="529" spans="1:5" ht="18">
      <c r="A529" s="1547" t="s">
        <v>1458</v>
      </c>
      <c r="B529" s="1569" t="s">
        <v>1779</v>
      </c>
      <c r="C529" s="1552" t="s">
        <v>180</v>
      </c>
      <c r="E529" s="1553"/>
    </row>
    <row r="530" spans="1:5" ht="18">
      <c r="A530" s="1547" t="s">
        <v>1459</v>
      </c>
      <c r="B530" s="1570" t="s">
        <v>1780</v>
      </c>
      <c r="C530" s="1552" t="s">
        <v>180</v>
      </c>
      <c r="E530" s="1553"/>
    </row>
    <row r="531" spans="1:5" ht="18">
      <c r="A531" s="1547" t="s">
        <v>1460</v>
      </c>
      <c r="B531" s="1570" t="s">
        <v>1781</v>
      </c>
      <c r="C531" s="1552" t="s">
        <v>180</v>
      </c>
      <c r="E531" s="1553"/>
    </row>
    <row r="532" spans="1:5" ht="18">
      <c r="A532" s="1547" t="s">
        <v>1461</v>
      </c>
      <c r="B532" s="1570" t="s">
        <v>1782</v>
      </c>
      <c r="C532" s="1552" t="s">
        <v>180</v>
      </c>
      <c r="E532" s="1553"/>
    </row>
    <row r="533" spans="1:5" ht="18">
      <c r="A533" s="1547" t="s">
        <v>1462</v>
      </c>
      <c r="B533" s="1570" t="s">
        <v>1783</v>
      </c>
      <c r="C533" s="1552" t="s">
        <v>180</v>
      </c>
      <c r="E533" s="1553"/>
    </row>
    <row r="534" spans="1:5" ht="18">
      <c r="A534" s="1547" t="s">
        <v>1463</v>
      </c>
      <c r="B534" s="1570" t="s">
        <v>1784</v>
      </c>
      <c r="C534" s="1552" t="s">
        <v>180</v>
      </c>
      <c r="E534" s="1553"/>
    </row>
    <row r="535" spans="1:5" ht="18">
      <c r="A535" s="1547" t="s">
        <v>1464</v>
      </c>
      <c r="B535" s="1570" t="s">
        <v>1785</v>
      </c>
      <c r="C535" s="1552" t="s">
        <v>180</v>
      </c>
      <c r="E535" s="1553"/>
    </row>
    <row r="536" spans="1:5" ht="18">
      <c r="A536" s="1547" t="s">
        <v>1465</v>
      </c>
      <c r="B536" s="1570" t="s">
        <v>1786</v>
      </c>
      <c r="C536" s="1552" t="s">
        <v>180</v>
      </c>
      <c r="E536" s="1553"/>
    </row>
    <row r="537" spans="1:5" ht="18">
      <c r="A537" s="1547" t="s">
        <v>1466</v>
      </c>
      <c r="B537" s="1571" t="s">
        <v>1787</v>
      </c>
      <c r="C537" s="1552" t="s">
        <v>180</v>
      </c>
      <c r="E537" s="1553"/>
    </row>
    <row r="538" spans="1:5" ht="18">
      <c r="A538" s="1547" t="s">
        <v>1467</v>
      </c>
      <c r="B538" s="1570" t="s">
        <v>1788</v>
      </c>
      <c r="C538" s="1552" t="s">
        <v>180</v>
      </c>
      <c r="E538" s="1553"/>
    </row>
    <row r="539" spans="1:5" ht="18.75" thickBot="1">
      <c r="A539" s="1547" t="s">
        <v>1468</v>
      </c>
      <c r="B539" s="1573" t="s">
        <v>1789</v>
      </c>
      <c r="C539" s="1552" t="s">
        <v>180</v>
      </c>
      <c r="E539" s="1553"/>
    </row>
    <row r="540" spans="1:5" ht="18">
      <c r="A540" s="1547" t="s">
        <v>1469</v>
      </c>
      <c r="B540" s="1569" t="s">
        <v>1790</v>
      </c>
      <c r="C540" s="1552" t="s">
        <v>180</v>
      </c>
      <c r="E540" s="1553"/>
    </row>
    <row r="541" spans="1:5" ht="18">
      <c r="A541" s="1547" t="s">
        <v>1470</v>
      </c>
      <c r="B541" s="1570" t="s">
        <v>1791</v>
      </c>
      <c r="C541" s="1552" t="s">
        <v>180</v>
      </c>
      <c r="E541" s="1553"/>
    </row>
    <row r="542" spans="1:5" ht="18">
      <c r="A542" s="1547" t="s">
        <v>1471</v>
      </c>
      <c r="B542" s="1570" t="s">
        <v>1792</v>
      </c>
      <c r="C542" s="1552" t="s">
        <v>180</v>
      </c>
      <c r="E542" s="1553"/>
    </row>
    <row r="543" spans="1:5" ht="18">
      <c r="A543" s="1547" t="s">
        <v>1472</v>
      </c>
      <c r="B543" s="1570" t="s">
        <v>1793</v>
      </c>
      <c r="C543" s="1552" t="s">
        <v>180</v>
      </c>
      <c r="E543" s="1553"/>
    </row>
    <row r="544" spans="1:5" ht="18">
      <c r="A544" s="1547" t="s">
        <v>1473</v>
      </c>
      <c r="B544" s="1570" t="s">
        <v>1794</v>
      </c>
      <c r="C544" s="1552" t="s">
        <v>180</v>
      </c>
      <c r="E544" s="1553"/>
    </row>
    <row r="545" spans="1:5" ht="18">
      <c r="A545" s="1547" t="s">
        <v>1474</v>
      </c>
      <c r="B545" s="1571" t="s">
        <v>1795</v>
      </c>
      <c r="C545" s="1552" t="s">
        <v>180</v>
      </c>
      <c r="E545" s="1553"/>
    </row>
    <row r="546" spans="1:5" ht="18">
      <c r="A546" s="1547" t="s">
        <v>1475</v>
      </c>
      <c r="B546" s="1570" t="s">
        <v>1796</v>
      </c>
      <c r="C546" s="1552" t="s">
        <v>180</v>
      </c>
      <c r="E546" s="1553"/>
    </row>
    <row r="547" spans="1:5" ht="18">
      <c r="A547" s="1547" t="s">
        <v>1476</v>
      </c>
      <c r="B547" s="1570" t="s">
        <v>1797</v>
      </c>
      <c r="C547" s="1552" t="s">
        <v>180</v>
      </c>
      <c r="E547" s="1553"/>
    </row>
    <row r="548" spans="1:5" ht="18">
      <c r="A548" s="1547" t="s">
        <v>1477</v>
      </c>
      <c r="B548" s="1570" t="s">
        <v>1798</v>
      </c>
      <c r="C548" s="1552" t="s">
        <v>180</v>
      </c>
      <c r="E548" s="1553"/>
    </row>
    <row r="549" spans="1:5" ht="18">
      <c r="A549" s="1547" t="s">
        <v>1478</v>
      </c>
      <c r="B549" s="1570" t="s">
        <v>1799</v>
      </c>
      <c r="C549" s="1552" t="s">
        <v>180</v>
      </c>
      <c r="E549" s="1553"/>
    </row>
    <row r="550" spans="1:5" ht="18">
      <c r="A550" s="1547" t="s">
        <v>1479</v>
      </c>
      <c r="B550" s="1575" t="s">
        <v>1800</v>
      </c>
      <c r="C550" s="1552" t="s">
        <v>180</v>
      </c>
      <c r="E550" s="1553"/>
    </row>
    <row r="551" spans="1:5" ht="18.75" thickBot="1">
      <c r="A551" s="1547" t="s">
        <v>1480</v>
      </c>
      <c r="B551" s="1573" t="s">
        <v>1801</v>
      </c>
      <c r="C551" s="1552" t="s">
        <v>180</v>
      </c>
      <c r="E551" s="1553"/>
    </row>
    <row r="552" spans="1:5" ht="18">
      <c r="A552" s="1547" t="s">
        <v>1481</v>
      </c>
      <c r="B552" s="1569" t="s">
        <v>1802</v>
      </c>
      <c r="C552" s="1552" t="s">
        <v>180</v>
      </c>
      <c r="E552" s="1553"/>
    </row>
    <row r="553" spans="1:5" ht="18">
      <c r="A553" s="1547" t="s">
        <v>1482</v>
      </c>
      <c r="B553" s="1570" t="s">
        <v>1803</v>
      </c>
      <c r="C553" s="1552" t="s">
        <v>180</v>
      </c>
      <c r="E553" s="1553"/>
    </row>
    <row r="554" spans="1:5" ht="18">
      <c r="A554" s="1547" t="s">
        <v>1483</v>
      </c>
      <c r="B554" s="1570" t="s">
        <v>1804</v>
      </c>
      <c r="C554" s="1552" t="s">
        <v>180</v>
      </c>
      <c r="E554" s="1553"/>
    </row>
    <row r="555" spans="1:5" ht="18">
      <c r="A555" s="1547" t="s">
        <v>1484</v>
      </c>
      <c r="B555" s="1571" t="s">
        <v>1805</v>
      </c>
      <c r="C555" s="1552" t="s">
        <v>180</v>
      </c>
      <c r="E555" s="1553"/>
    </row>
    <row r="556" spans="1:5" ht="18">
      <c r="A556" s="1547" t="s">
        <v>1485</v>
      </c>
      <c r="B556" s="1570" t="s">
        <v>1806</v>
      </c>
      <c r="C556" s="1552" t="s">
        <v>180</v>
      </c>
      <c r="E556" s="1553"/>
    </row>
    <row r="557" spans="1:5" ht="18.75" thickBot="1">
      <c r="A557" s="1547" t="s">
        <v>1486</v>
      </c>
      <c r="B557" s="1573" t="s">
        <v>1807</v>
      </c>
      <c r="C557" s="1552" t="s">
        <v>180</v>
      </c>
      <c r="E557" s="1553"/>
    </row>
    <row r="558" spans="1:5" ht="18">
      <c r="A558" s="1547" t="s">
        <v>1487</v>
      </c>
      <c r="B558" s="1576" t="s">
        <v>1808</v>
      </c>
      <c r="C558" s="1552" t="s">
        <v>180</v>
      </c>
      <c r="E558" s="1553"/>
    </row>
    <row r="559" spans="1:5" ht="18">
      <c r="A559" s="1547" t="s">
        <v>1488</v>
      </c>
      <c r="B559" s="1570" t="s">
        <v>1809</v>
      </c>
      <c r="C559" s="1552" t="s">
        <v>180</v>
      </c>
      <c r="E559" s="1553"/>
    </row>
    <row r="560" spans="1:5" ht="18">
      <c r="A560" s="1547" t="s">
        <v>1489</v>
      </c>
      <c r="B560" s="1570" t="s">
        <v>1810</v>
      </c>
      <c r="C560" s="1552" t="s">
        <v>180</v>
      </c>
      <c r="E560" s="1553"/>
    </row>
    <row r="561" spans="1:5" ht="18">
      <c r="A561" s="1547" t="s">
        <v>1490</v>
      </c>
      <c r="B561" s="1570" t="s">
        <v>1811</v>
      </c>
      <c r="C561" s="1552" t="s">
        <v>180</v>
      </c>
      <c r="E561" s="1553"/>
    </row>
    <row r="562" spans="1:5" ht="18">
      <c r="A562" s="1547" t="s">
        <v>1491</v>
      </c>
      <c r="B562" s="1570" t="s">
        <v>1812</v>
      </c>
      <c r="C562" s="1552" t="s">
        <v>180</v>
      </c>
      <c r="E562" s="1553"/>
    </row>
    <row r="563" spans="1:5" ht="18">
      <c r="A563" s="1547" t="s">
        <v>1492</v>
      </c>
      <c r="B563" s="1570" t="s">
        <v>1813</v>
      </c>
      <c r="C563" s="1552" t="s">
        <v>180</v>
      </c>
      <c r="E563" s="1553"/>
    </row>
    <row r="564" spans="1:5" ht="18">
      <c r="A564" s="1547" t="s">
        <v>1493</v>
      </c>
      <c r="B564" s="1570" t="s">
        <v>1814</v>
      </c>
      <c r="C564" s="1552" t="s">
        <v>180</v>
      </c>
      <c r="E564" s="1553"/>
    </row>
    <row r="565" spans="1:5" ht="18">
      <c r="A565" s="1547" t="s">
        <v>1494</v>
      </c>
      <c r="B565" s="1571" t="s">
        <v>1815</v>
      </c>
      <c r="C565" s="1552" t="s">
        <v>180</v>
      </c>
      <c r="E565" s="1553"/>
    </row>
    <row r="566" spans="1:5" ht="18">
      <c r="A566" s="1547" t="s">
        <v>1495</v>
      </c>
      <c r="B566" s="1570" t="s">
        <v>1816</v>
      </c>
      <c r="C566" s="1552" t="s">
        <v>180</v>
      </c>
      <c r="E566" s="1553"/>
    </row>
    <row r="567" spans="1:5" ht="18">
      <c r="A567" s="1547" t="s">
        <v>1496</v>
      </c>
      <c r="B567" s="1570" t="s">
        <v>1817</v>
      </c>
      <c r="C567" s="1552" t="s">
        <v>180</v>
      </c>
      <c r="E567" s="1553"/>
    </row>
    <row r="568" spans="1:5" ht="18.75" thickBot="1">
      <c r="A568" s="1547" t="s">
        <v>1497</v>
      </c>
      <c r="B568" s="1573" t="s">
        <v>1818</v>
      </c>
      <c r="C568" s="1552" t="s">
        <v>180</v>
      </c>
      <c r="E568" s="1553"/>
    </row>
    <row r="569" spans="1:5" ht="18">
      <c r="A569" s="1547" t="s">
        <v>1498</v>
      </c>
      <c r="B569" s="1576" t="s">
        <v>1819</v>
      </c>
      <c r="C569" s="1552" t="s">
        <v>180</v>
      </c>
      <c r="E569" s="1553"/>
    </row>
    <row r="570" spans="1:5" ht="18">
      <c r="A570" s="1547" t="s">
        <v>1499</v>
      </c>
      <c r="B570" s="1570" t="s">
        <v>1820</v>
      </c>
      <c r="C570" s="1552" t="s">
        <v>180</v>
      </c>
      <c r="E570" s="1553"/>
    </row>
    <row r="571" spans="1:5" ht="18">
      <c r="A571" s="1547" t="s">
        <v>1500</v>
      </c>
      <c r="B571" s="1570" t="s">
        <v>1821</v>
      </c>
      <c r="C571" s="1552" t="s">
        <v>180</v>
      </c>
      <c r="E571" s="1553"/>
    </row>
    <row r="572" spans="1:5" ht="18">
      <c r="A572" s="1547" t="s">
        <v>1501</v>
      </c>
      <c r="B572" s="1570" t="s">
        <v>1822</v>
      </c>
      <c r="C572" s="1552" t="s">
        <v>180</v>
      </c>
      <c r="E572" s="1553"/>
    </row>
    <row r="573" spans="1:5" ht="18">
      <c r="A573" s="1547" t="s">
        <v>1502</v>
      </c>
      <c r="B573" s="1570" t="s">
        <v>1823</v>
      </c>
      <c r="C573" s="1552" t="s">
        <v>180</v>
      </c>
      <c r="E573" s="1553"/>
    </row>
    <row r="574" spans="1:5" ht="18">
      <c r="A574" s="1547" t="s">
        <v>1503</v>
      </c>
      <c r="B574" s="1570" t="s">
        <v>1824</v>
      </c>
      <c r="C574" s="1552" t="s">
        <v>180</v>
      </c>
      <c r="E574" s="1553"/>
    </row>
    <row r="575" spans="1:5" ht="18">
      <c r="A575" s="1547" t="s">
        <v>1504</v>
      </c>
      <c r="B575" s="1570" t="s">
        <v>1825</v>
      </c>
      <c r="C575" s="1552" t="s">
        <v>180</v>
      </c>
      <c r="E575" s="1553"/>
    </row>
    <row r="576" spans="1:5" ht="18">
      <c r="A576" s="1547" t="s">
        <v>1505</v>
      </c>
      <c r="B576" s="1570" t="s">
        <v>1826</v>
      </c>
      <c r="C576" s="1552" t="s">
        <v>180</v>
      </c>
      <c r="E576" s="1553"/>
    </row>
    <row r="577" spans="1:5" ht="18">
      <c r="A577" s="1547" t="s">
        <v>1506</v>
      </c>
      <c r="B577" s="1571" t="s">
        <v>1827</v>
      </c>
      <c r="C577" s="1552" t="s">
        <v>180</v>
      </c>
      <c r="E577" s="1553"/>
    </row>
    <row r="578" spans="1:5" ht="18">
      <c r="A578" s="1547" t="s">
        <v>1507</v>
      </c>
      <c r="B578" s="1570" t="s">
        <v>1828</v>
      </c>
      <c r="C578" s="1552" t="s">
        <v>180</v>
      </c>
      <c r="E578" s="1553"/>
    </row>
    <row r="579" spans="1:5" ht="18">
      <c r="A579" s="1547" t="s">
        <v>1508</v>
      </c>
      <c r="B579" s="1570" t="s">
        <v>1829</v>
      </c>
      <c r="C579" s="1552" t="s">
        <v>180</v>
      </c>
      <c r="E579" s="1553"/>
    </row>
    <row r="580" spans="1:5" ht="18">
      <c r="A580" s="1547" t="s">
        <v>1509</v>
      </c>
      <c r="B580" s="1570" t="s">
        <v>1830</v>
      </c>
      <c r="C580" s="1552" t="s">
        <v>180</v>
      </c>
      <c r="E580" s="1553"/>
    </row>
    <row r="581" spans="1:5" ht="18">
      <c r="A581" s="1547" t="s">
        <v>1510</v>
      </c>
      <c r="B581" s="1570" t="s">
        <v>1831</v>
      </c>
      <c r="C581" s="1552" t="s">
        <v>180</v>
      </c>
      <c r="E581" s="1553"/>
    </row>
    <row r="582" spans="1:5" ht="18">
      <c r="A582" s="1547" t="s">
        <v>1511</v>
      </c>
      <c r="B582" s="1570" t="s">
        <v>1832</v>
      </c>
      <c r="C582" s="1552" t="s">
        <v>180</v>
      </c>
      <c r="E582" s="1553"/>
    </row>
    <row r="583" spans="1:5" ht="18">
      <c r="A583" s="1547" t="s">
        <v>1512</v>
      </c>
      <c r="B583" s="1570" t="s">
        <v>1833</v>
      </c>
      <c r="C583" s="1552" t="s">
        <v>180</v>
      </c>
      <c r="E583" s="1553"/>
    </row>
    <row r="584" spans="1:5" ht="18">
      <c r="A584" s="1547" t="s">
        <v>1513</v>
      </c>
      <c r="B584" s="1570" t="s">
        <v>1834</v>
      </c>
      <c r="C584" s="1552" t="s">
        <v>180</v>
      </c>
      <c r="E584" s="1553"/>
    </row>
    <row r="585" spans="1:5" ht="18">
      <c r="A585" s="1547" t="s">
        <v>1514</v>
      </c>
      <c r="B585" s="1570" t="s">
        <v>1835</v>
      </c>
      <c r="C585" s="1552" t="s">
        <v>180</v>
      </c>
      <c r="E585" s="1553"/>
    </row>
    <row r="586" spans="1:5" ht="18.75" thickBot="1">
      <c r="A586" s="1547" t="s">
        <v>1515</v>
      </c>
      <c r="B586" s="1577" t="s">
        <v>1836</v>
      </c>
      <c r="C586" s="1552" t="s">
        <v>180</v>
      </c>
      <c r="E586" s="1553"/>
    </row>
    <row r="587" spans="1:5" ht="18.75">
      <c r="A587" s="1547" t="s">
        <v>1516</v>
      </c>
      <c r="B587" s="1569" t="s">
        <v>1837</v>
      </c>
      <c r="C587" s="1552" t="s">
        <v>180</v>
      </c>
      <c r="E587" s="1553"/>
    </row>
    <row r="588" spans="1:5" ht="18.75">
      <c r="A588" s="1547" t="s">
        <v>1517</v>
      </c>
      <c r="B588" s="1570" t="s">
        <v>1838</v>
      </c>
      <c r="C588" s="1552" t="s">
        <v>180</v>
      </c>
      <c r="E588" s="1553"/>
    </row>
    <row r="589" spans="1:5" ht="18.75">
      <c r="A589" s="1547" t="s">
        <v>1518</v>
      </c>
      <c r="B589" s="1570" t="s">
        <v>1839</v>
      </c>
      <c r="C589" s="1552" t="s">
        <v>180</v>
      </c>
      <c r="E589" s="1553"/>
    </row>
    <row r="590" spans="1:5" ht="18.75">
      <c r="A590" s="1547" t="s">
        <v>1519</v>
      </c>
      <c r="B590" s="1570" t="s">
        <v>1840</v>
      </c>
      <c r="C590" s="1552" t="s">
        <v>180</v>
      </c>
      <c r="E590" s="1553"/>
    </row>
    <row r="591" spans="1:5" ht="19.5">
      <c r="A591" s="1547" t="s">
        <v>1520</v>
      </c>
      <c r="B591" s="1571" t="s">
        <v>1841</v>
      </c>
      <c r="C591" s="1552" t="s">
        <v>180</v>
      </c>
      <c r="E591" s="1553"/>
    </row>
    <row r="592" spans="1:5" ht="18.75">
      <c r="A592" s="1547" t="s">
        <v>1521</v>
      </c>
      <c r="B592" s="1570" t="s">
        <v>1842</v>
      </c>
      <c r="C592" s="1552" t="s">
        <v>180</v>
      </c>
      <c r="E592" s="1553"/>
    </row>
    <row r="593" spans="1:5" ht="19.5" thickBot="1">
      <c r="A593" s="1547" t="s">
        <v>1522</v>
      </c>
      <c r="B593" s="1573" t="s">
        <v>1843</v>
      </c>
      <c r="C593" s="1552" t="s">
        <v>180</v>
      </c>
      <c r="E593" s="1553"/>
    </row>
    <row r="594" spans="1:5" ht="18.75">
      <c r="A594" s="1547" t="s">
        <v>1523</v>
      </c>
      <c r="B594" s="1569" t="s">
        <v>1844</v>
      </c>
      <c r="C594" s="1552" t="s">
        <v>180</v>
      </c>
      <c r="E594" s="1553"/>
    </row>
    <row r="595" spans="1:5" ht="18.75">
      <c r="A595" s="1547" t="s">
        <v>1524</v>
      </c>
      <c r="B595" s="1570" t="s">
        <v>1703</v>
      </c>
      <c r="C595" s="1552" t="s">
        <v>180</v>
      </c>
      <c r="E595" s="1553"/>
    </row>
    <row r="596" spans="1:5" ht="18.75">
      <c r="A596" s="1547" t="s">
        <v>1525</v>
      </c>
      <c r="B596" s="1570" t="s">
        <v>1845</v>
      </c>
      <c r="C596" s="1552" t="s">
        <v>180</v>
      </c>
      <c r="E596" s="1553"/>
    </row>
    <row r="597" spans="1:5" ht="18.75">
      <c r="A597" s="1547" t="s">
        <v>1526</v>
      </c>
      <c r="B597" s="1570" t="s">
        <v>1846</v>
      </c>
      <c r="C597" s="1552" t="s">
        <v>180</v>
      </c>
      <c r="E597" s="1553"/>
    </row>
    <row r="598" spans="1:5" ht="18.75">
      <c r="A598" s="1547" t="s">
        <v>1527</v>
      </c>
      <c r="B598" s="1570" t="s">
        <v>1847</v>
      </c>
      <c r="C598" s="1552" t="s">
        <v>180</v>
      </c>
      <c r="E598" s="1553"/>
    </row>
    <row r="599" spans="1:5" ht="19.5">
      <c r="A599" s="1547" t="s">
        <v>1528</v>
      </c>
      <c r="B599" s="1571" t="s">
        <v>1848</v>
      </c>
      <c r="C599" s="1552" t="s">
        <v>180</v>
      </c>
      <c r="E599" s="1553"/>
    </row>
    <row r="600" spans="1:5" ht="18.75">
      <c r="A600" s="1547" t="s">
        <v>1529</v>
      </c>
      <c r="B600" s="1570" t="s">
        <v>1849</v>
      </c>
      <c r="C600" s="1552" t="s">
        <v>180</v>
      </c>
      <c r="E600" s="1553"/>
    </row>
    <row r="601" spans="1:5" ht="19.5" thickBot="1">
      <c r="A601" s="1547" t="s">
        <v>1530</v>
      </c>
      <c r="B601" s="1573" t="s">
        <v>1850</v>
      </c>
      <c r="C601" s="1552" t="s">
        <v>180</v>
      </c>
      <c r="E601" s="1553"/>
    </row>
    <row r="602" spans="1:5" ht="18.75">
      <c r="A602" s="1547" t="s">
        <v>1531</v>
      </c>
      <c r="B602" s="1569" t="s">
        <v>1851</v>
      </c>
      <c r="C602" s="1552" t="s">
        <v>180</v>
      </c>
      <c r="E602" s="1553"/>
    </row>
    <row r="603" spans="1:5" ht="18.75">
      <c r="A603" s="1547" t="s">
        <v>1532</v>
      </c>
      <c r="B603" s="1570" t="s">
        <v>1852</v>
      </c>
      <c r="C603" s="1552" t="s">
        <v>180</v>
      </c>
      <c r="E603" s="1553"/>
    </row>
    <row r="604" spans="1:5" ht="18.75">
      <c r="A604" s="1547" t="s">
        <v>1533</v>
      </c>
      <c r="B604" s="1570" t="s">
        <v>1853</v>
      </c>
      <c r="C604" s="1552" t="s">
        <v>180</v>
      </c>
      <c r="E604" s="1553"/>
    </row>
    <row r="605" spans="1:5" ht="18.75">
      <c r="A605" s="1547" t="s">
        <v>1534</v>
      </c>
      <c r="B605" s="1570" t="s">
        <v>1854</v>
      </c>
      <c r="C605" s="1552" t="s">
        <v>180</v>
      </c>
      <c r="E605" s="1553"/>
    </row>
    <row r="606" spans="1:5" ht="19.5">
      <c r="A606" s="1547" t="s">
        <v>1535</v>
      </c>
      <c r="B606" s="1571" t="s">
        <v>1855</v>
      </c>
      <c r="C606" s="1552" t="s">
        <v>180</v>
      </c>
      <c r="E606" s="1553"/>
    </row>
    <row r="607" spans="1:5" ht="18.75">
      <c r="A607" s="1547" t="s">
        <v>1536</v>
      </c>
      <c r="B607" s="1570" t="s">
        <v>1856</v>
      </c>
      <c r="C607" s="1552" t="s">
        <v>180</v>
      </c>
      <c r="E607" s="1553"/>
    </row>
    <row r="608" spans="1:5" ht="19.5" thickBot="1">
      <c r="A608" s="1547" t="s">
        <v>1537</v>
      </c>
      <c r="B608" s="1573" t="s">
        <v>1857</v>
      </c>
      <c r="C608" s="1552" t="s">
        <v>180</v>
      </c>
      <c r="E608" s="1553"/>
    </row>
    <row r="609" spans="1:5" ht="18.75">
      <c r="A609" s="1547" t="s">
        <v>1538</v>
      </c>
      <c r="B609" s="1569" t="s">
        <v>1858</v>
      </c>
      <c r="C609" s="1552" t="s">
        <v>180</v>
      </c>
      <c r="E609" s="1553"/>
    </row>
    <row r="610" spans="1:5" ht="18.75">
      <c r="A610" s="1547" t="s">
        <v>1539</v>
      </c>
      <c r="B610" s="1570" t="s">
        <v>1859</v>
      </c>
      <c r="C610" s="1552" t="s">
        <v>180</v>
      </c>
      <c r="E610" s="1553"/>
    </row>
    <row r="611" spans="1:5" ht="19.5">
      <c r="A611" s="1547" t="s">
        <v>1540</v>
      </c>
      <c r="B611" s="1571" t="s">
        <v>1860</v>
      </c>
      <c r="C611" s="1552" t="s">
        <v>180</v>
      </c>
      <c r="E611" s="1553"/>
    </row>
    <row r="612" spans="1:5" ht="19.5" thickBot="1">
      <c r="A612" s="1547" t="s">
        <v>1541</v>
      </c>
      <c r="B612" s="1573" t="s">
        <v>1861</v>
      </c>
      <c r="C612" s="1552" t="s">
        <v>180</v>
      </c>
      <c r="E612" s="1553"/>
    </row>
    <row r="613" spans="1:5" ht="18.75">
      <c r="A613" s="1547" t="s">
        <v>1542</v>
      </c>
      <c r="B613" s="1569" t="s">
        <v>1862</v>
      </c>
      <c r="C613" s="1552" t="s">
        <v>180</v>
      </c>
      <c r="E613" s="1553"/>
    </row>
    <row r="614" spans="1:5" ht="18.75">
      <c r="A614" s="1547" t="s">
        <v>1543</v>
      </c>
      <c r="B614" s="1570" t="s">
        <v>1863</v>
      </c>
      <c r="C614" s="1552" t="s">
        <v>180</v>
      </c>
      <c r="E614" s="1553"/>
    </row>
    <row r="615" spans="1:5" ht="18.75">
      <c r="A615" s="1547" t="s">
        <v>1544</v>
      </c>
      <c r="B615" s="1570" t="s">
        <v>1864</v>
      </c>
      <c r="C615" s="1552" t="s">
        <v>180</v>
      </c>
      <c r="E615" s="1553"/>
    </row>
    <row r="616" spans="1:5" ht="18.75">
      <c r="A616" s="1547" t="s">
        <v>1545</v>
      </c>
      <c r="B616" s="1570" t="s">
        <v>1865</v>
      </c>
      <c r="C616" s="1552" t="s">
        <v>180</v>
      </c>
      <c r="E616" s="1553"/>
    </row>
    <row r="617" spans="1:5" ht="18.75">
      <c r="A617" s="1547" t="s">
        <v>1546</v>
      </c>
      <c r="B617" s="1570" t="s">
        <v>1866</v>
      </c>
      <c r="C617" s="1552" t="s">
        <v>180</v>
      </c>
      <c r="E617" s="1553"/>
    </row>
    <row r="618" spans="1:5" ht="18.75">
      <c r="A618" s="1547" t="s">
        <v>1547</v>
      </c>
      <c r="B618" s="1570" t="s">
        <v>1867</v>
      </c>
      <c r="C618" s="1552" t="s">
        <v>180</v>
      </c>
      <c r="E618" s="1553"/>
    </row>
    <row r="619" spans="1:5" ht="18.75">
      <c r="A619" s="1547" t="s">
        <v>1548</v>
      </c>
      <c r="B619" s="1570" t="s">
        <v>1868</v>
      </c>
      <c r="C619" s="1552" t="s">
        <v>180</v>
      </c>
      <c r="E619" s="1553"/>
    </row>
    <row r="620" spans="1:5" ht="18.75">
      <c r="A620" s="1547" t="s">
        <v>1549</v>
      </c>
      <c r="B620" s="1570" t="s">
        <v>1869</v>
      </c>
      <c r="C620" s="1552" t="s">
        <v>180</v>
      </c>
      <c r="E620" s="1553"/>
    </row>
    <row r="621" spans="1:5" ht="19.5">
      <c r="A621" s="1547" t="s">
        <v>1550</v>
      </c>
      <c r="B621" s="1571" t="s">
        <v>1870</v>
      </c>
      <c r="C621" s="1552" t="s">
        <v>180</v>
      </c>
      <c r="E621" s="1553"/>
    </row>
    <row r="622" spans="1:5" ht="19.5" thickBot="1">
      <c r="A622" s="1547" t="s">
        <v>1551</v>
      </c>
      <c r="B622" s="1573" t="s">
        <v>1871</v>
      </c>
      <c r="C622" s="1552" t="s">
        <v>180</v>
      </c>
      <c r="E622" s="1553"/>
    </row>
    <row r="623" spans="1:5" ht="18.75">
      <c r="A623" s="1547" t="s">
        <v>1552</v>
      </c>
      <c r="B623" s="1569" t="s">
        <v>316</v>
      </c>
      <c r="C623" s="1552" t="s">
        <v>180</v>
      </c>
      <c r="E623" s="1553"/>
    </row>
    <row r="624" spans="1:5" ht="18.75">
      <c r="A624" s="1547" t="s">
        <v>1553</v>
      </c>
      <c r="B624" s="1570" t="s">
        <v>317</v>
      </c>
      <c r="C624" s="1552" t="s">
        <v>180</v>
      </c>
      <c r="E624" s="1553"/>
    </row>
    <row r="625" spans="1:5" ht="18.75">
      <c r="A625" s="1547" t="s">
        <v>1554</v>
      </c>
      <c r="B625" s="1570" t="s">
        <v>318</v>
      </c>
      <c r="C625" s="1552" t="s">
        <v>180</v>
      </c>
      <c r="E625" s="1553"/>
    </row>
    <row r="626" spans="1:5" ht="18.75">
      <c r="A626" s="1547" t="s">
        <v>1555</v>
      </c>
      <c r="B626" s="1570" t="s">
        <v>319</v>
      </c>
      <c r="C626" s="1552" t="s">
        <v>180</v>
      </c>
      <c r="E626" s="1553"/>
    </row>
    <row r="627" spans="1:5" ht="18.75">
      <c r="A627" s="1547" t="s">
        <v>1556</v>
      </c>
      <c r="B627" s="1570" t="s">
        <v>320</v>
      </c>
      <c r="C627" s="1552" t="s">
        <v>180</v>
      </c>
      <c r="E627" s="1553"/>
    </row>
    <row r="628" spans="1:5" ht="18.75">
      <c r="A628" s="1547" t="s">
        <v>1557</v>
      </c>
      <c r="B628" s="1570" t="s">
        <v>321</v>
      </c>
      <c r="C628" s="1552" t="s">
        <v>180</v>
      </c>
      <c r="E628" s="1553"/>
    </row>
    <row r="629" spans="1:5" ht="18.75">
      <c r="A629" s="1547" t="s">
        <v>1558</v>
      </c>
      <c r="B629" s="1570" t="s">
        <v>322</v>
      </c>
      <c r="C629" s="1552" t="s">
        <v>180</v>
      </c>
      <c r="E629" s="1553"/>
    </row>
    <row r="630" spans="1:5" ht="18.75">
      <c r="A630" s="1547" t="s">
        <v>1559</v>
      </c>
      <c r="B630" s="1570" t="s">
        <v>323</v>
      </c>
      <c r="C630" s="1552" t="s">
        <v>180</v>
      </c>
      <c r="E630" s="1553"/>
    </row>
    <row r="631" spans="1:5" ht="18.75">
      <c r="A631" s="1547" t="s">
        <v>1560</v>
      </c>
      <c r="B631" s="1570" t="s">
        <v>747</v>
      </c>
      <c r="C631" s="1552" t="s">
        <v>180</v>
      </c>
      <c r="E631" s="1553"/>
    </row>
    <row r="632" spans="1:5" ht="18.75">
      <c r="A632" s="1547" t="s">
        <v>1561</v>
      </c>
      <c r="B632" s="1570" t="s">
        <v>748</v>
      </c>
      <c r="C632" s="1552" t="s">
        <v>180</v>
      </c>
      <c r="E632" s="1553"/>
    </row>
    <row r="633" spans="1:5" ht="18.75">
      <c r="A633" s="1547" t="s">
        <v>1562</v>
      </c>
      <c r="B633" s="1570" t="s">
        <v>749</v>
      </c>
      <c r="C633" s="1552" t="s">
        <v>180</v>
      </c>
      <c r="E633" s="1553"/>
    </row>
    <row r="634" spans="1:5" ht="18.75">
      <c r="A634" s="1547" t="s">
        <v>1563</v>
      </c>
      <c r="B634" s="1570" t="s">
        <v>750</v>
      </c>
      <c r="C634" s="1552" t="s">
        <v>180</v>
      </c>
      <c r="E634" s="1553"/>
    </row>
    <row r="635" spans="1:5" ht="18.75">
      <c r="A635" s="1547" t="s">
        <v>1564</v>
      </c>
      <c r="B635" s="1570" t="s">
        <v>751</v>
      </c>
      <c r="C635" s="1552" t="s">
        <v>180</v>
      </c>
      <c r="E635" s="1553"/>
    </row>
    <row r="636" spans="1:5" ht="18.75">
      <c r="A636" s="1547" t="s">
        <v>1565</v>
      </c>
      <c r="B636" s="1570" t="s">
        <v>752</v>
      </c>
      <c r="C636" s="1552" t="s">
        <v>180</v>
      </c>
      <c r="E636" s="1553"/>
    </row>
    <row r="637" spans="1:5" ht="18.75">
      <c r="A637" s="1547" t="s">
        <v>1566</v>
      </c>
      <c r="B637" s="1570" t="s">
        <v>753</v>
      </c>
      <c r="C637" s="1552" t="s">
        <v>180</v>
      </c>
      <c r="E637" s="1553"/>
    </row>
    <row r="638" spans="1:5" ht="18.75">
      <c r="A638" s="1547" t="s">
        <v>1567</v>
      </c>
      <c r="B638" s="1570" t="s">
        <v>754</v>
      </c>
      <c r="C638" s="1552" t="s">
        <v>180</v>
      </c>
      <c r="E638" s="1553"/>
    </row>
    <row r="639" spans="1:5" ht="18.75">
      <c r="A639" s="1547" t="s">
        <v>1568</v>
      </c>
      <c r="B639" s="1570" t="s">
        <v>755</v>
      </c>
      <c r="C639" s="1552" t="s">
        <v>180</v>
      </c>
      <c r="E639" s="1553"/>
    </row>
    <row r="640" spans="1:5" ht="18.75">
      <c r="A640" s="1547" t="s">
        <v>1569</v>
      </c>
      <c r="B640" s="1570" t="s">
        <v>756</v>
      </c>
      <c r="C640" s="1552" t="s">
        <v>180</v>
      </c>
      <c r="E640" s="1553"/>
    </row>
    <row r="641" spans="1:5" ht="18.75">
      <c r="A641" s="1547" t="s">
        <v>1570</v>
      </c>
      <c r="B641" s="1570" t="s">
        <v>757</v>
      </c>
      <c r="C641" s="1552" t="s">
        <v>180</v>
      </c>
      <c r="E641" s="1553"/>
    </row>
    <row r="642" spans="1:5" ht="18.75">
      <c r="A642" s="1547" t="s">
        <v>1571</v>
      </c>
      <c r="B642" s="1570" t="s">
        <v>758</v>
      </c>
      <c r="C642" s="1552" t="s">
        <v>180</v>
      </c>
      <c r="E642" s="1553"/>
    </row>
    <row r="643" spans="1:5" ht="18.75">
      <c r="A643" s="1547" t="s">
        <v>1572</v>
      </c>
      <c r="B643" s="1570" t="s">
        <v>759</v>
      </c>
      <c r="C643" s="1552" t="s">
        <v>180</v>
      </c>
      <c r="E643" s="1553"/>
    </row>
    <row r="644" spans="1:5" ht="18.75">
      <c r="A644" s="1547" t="s">
        <v>1573</v>
      </c>
      <c r="B644" s="1570" t="s">
        <v>760</v>
      </c>
      <c r="C644" s="1552" t="s">
        <v>180</v>
      </c>
      <c r="E644" s="1553"/>
    </row>
    <row r="645" spans="1:5" ht="18.75">
      <c r="A645" s="1547" t="s">
        <v>1574</v>
      </c>
      <c r="B645" s="1570" t="s">
        <v>761</v>
      </c>
      <c r="C645" s="1552" t="s">
        <v>180</v>
      </c>
      <c r="E645" s="1553"/>
    </row>
    <row r="646" spans="1:5" ht="18.75">
      <c r="A646" s="1547" t="s">
        <v>1575</v>
      </c>
      <c r="B646" s="1570" t="s">
        <v>762</v>
      </c>
      <c r="C646" s="1552" t="s">
        <v>180</v>
      </c>
      <c r="E646" s="1553"/>
    </row>
    <row r="647" spans="1:5" ht="20.25" thickBot="1">
      <c r="A647" s="1547" t="s">
        <v>1576</v>
      </c>
      <c r="B647" s="1578" t="s">
        <v>763</v>
      </c>
      <c r="C647" s="1552" t="s">
        <v>180</v>
      </c>
      <c r="E647" s="1553"/>
    </row>
    <row r="648" spans="1:5" ht="18.75">
      <c r="A648" s="1547" t="s">
        <v>1577</v>
      </c>
      <c r="B648" s="1569" t="s">
        <v>1872</v>
      </c>
      <c r="C648" s="1552" t="s">
        <v>180</v>
      </c>
      <c r="E648" s="1553"/>
    </row>
    <row r="649" spans="1:5" ht="18.75">
      <c r="A649" s="1547" t="s">
        <v>1578</v>
      </c>
      <c r="B649" s="1570" t="s">
        <v>1873</v>
      </c>
      <c r="C649" s="1552" t="s">
        <v>180</v>
      </c>
      <c r="E649" s="1553"/>
    </row>
    <row r="650" spans="1:5" ht="18.75">
      <c r="A650" s="1547" t="s">
        <v>1579</v>
      </c>
      <c r="B650" s="1570" t="s">
        <v>1874</v>
      </c>
      <c r="C650" s="1552" t="s">
        <v>180</v>
      </c>
      <c r="E650" s="1553"/>
    </row>
    <row r="651" spans="1:5" ht="18.75">
      <c r="A651" s="1547" t="s">
        <v>1580</v>
      </c>
      <c r="B651" s="1570" t="s">
        <v>1875</v>
      </c>
      <c r="C651" s="1552" t="s">
        <v>180</v>
      </c>
      <c r="E651" s="1553"/>
    </row>
    <row r="652" spans="1:5" ht="18.75">
      <c r="A652" s="1547" t="s">
        <v>1581</v>
      </c>
      <c r="B652" s="1570" t="s">
        <v>1876</v>
      </c>
      <c r="C652" s="1552" t="s">
        <v>180</v>
      </c>
      <c r="E652" s="1553"/>
    </row>
    <row r="653" spans="1:5" ht="18.75">
      <c r="A653" s="1547" t="s">
        <v>1582</v>
      </c>
      <c r="B653" s="1570" t="s">
        <v>1877</v>
      </c>
      <c r="C653" s="1552" t="s">
        <v>180</v>
      </c>
      <c r="E653" s="1553"/>
    </row>
    <row r="654" spans="1:5" ht="18.75">
      <c r="A654" s="1547" t="s">
        <v>1583</v>
      </c>
      <c r="B654" s="1570" t="s">
        <v>1878</v>
      </c>
      <c r="C654" s="1552" t="s">
        <v>180</v>
      </c>
      <c r="E654" s="1553"/>
    </row>
    <row r="655" spans="1:5" ht="18.75">
      <c r="A655" s="1547" t="s">
        <v>1584</v>
      </c>
      <c r="B655" s="1570" t="s">
        <v>1879</v>
      </c>
      <c r="C655" s="1552" t="s">
        <v>180</v>
      </c>
      <c r="E655" s="1553"/>
    </row>
    <row r="656" spans="1:5" ht="18.75">
      <c r="A656" s="1547" t="s">
        <v>1585</v>
      </c>
      <c r="B656" s="1570" t="s">
        <v>1880</v>
      </c>
      <c r="C656" s="1552" t="s">
        <v>180</v>
      </c>
      <c r="E656" s="1553"/>
    </row>
    <row r="657" spans="1:5" ht="18.75">
      <c r="A657" s="1547" t="s">
        <v>1586</v>
      </c>
      <c r="B657" s="1570" t="s">
        <v>1881</v>
      </c>
      <c r="C657" s="1552" t="s">
        <v>180</v>
      </c>
      <c r="E657" s="1553"/>
    </row>
    <row r="658" spans="1:5" ht="18.75">
      <c r="A658" s="1547" t="s">
        <v>1587</v>
      </c>
      <c r="B658" s="1570" t="s">
        <v>1882</v>
      </c>
      <c r="C658" s="1552" t="s">
        <v>180</v>
      </c>
      <c r="E658" s="1553"/>
    </row>
    <row r="659" spans="1:5" ht="18.75">
      <c r="A659" s="1547" t="s">
        <v>1588</v>
      </c>
      <c r="B659" s="1570" t="s">
        <v>1883</v>
      </c>
      <c r="C659" s="1552" t="s">
        <v>180</v>
      </c>
      <c r="E659" s="1553"/>
    </row>
    <row r="660" spans="1:5" ht="18.75">
      <c r="A660" s="1547" t="s">
        <v>1589</v>
      </c>
      <c r="B660" s="1570" t="s">
        <v>1884</v>
      </c>
      <c r="C660" s="1552" t="s">
        <v>180</v>
      </c>
      <c r="E660" s="1553"/>
    </row>
    <row r="661" spans="1:5" ht="18.75">
      <c r="A661" s="1547" t="s">
        <v>1590</v>
      </c>
      <c r="B661" s="1570" t="s">
        <v>1885</v>
      </c>
      <c r="C661" s="1552" t="s">
        <v>180</v>
      </c>
      <c r="E661" s="1553"/>
    </row>
    <row r="662" spans="1:5" ht="18.75">
      <c r="A662" s="1547" t="s">
        <v>1591</v>
      </c>
      <c r="B662" s="1570" t="s">
        <v>1886</v>
      </c>
      <c r="C662" s="1552" t="s">
        <v>180</v>
      </c>
      <c r="E662" s="1553"/>
    </row>
    <row r="663" spans="1:5" ht="18.75">
      <c r="A663" s="1547" t="s">
        <v>1592</v>
      </c>
      <c r="B663" s="1570" t="s">
        <v>1887</v>
      </c>
      <c r="C663" s="1552" t="s">
        <v>180</v>
      </c>
      <c r="E663" s="1553"/>
    </row>
    <row r="664" spans="1:5" ht="18.75">
      <c r="A664" s="1547" t="s">
        <v>1593</v>
      </c>
      <c r="B664" s="1570" t="s">
        <v>1888</v>
      </c>
      <c r="C664" s="1552" t="s">
        <v>180</v>
      </c>
      <c r="E664" s="1553"/>
    </row>
    <row r="665" spans="1:5" ht="18.75">
      <c r="A665" s="1547" t="s">
        <v>1594</v>
      </c>
      <c r="B665" s="1570" t="s">
        <v>1889</v>
      </c>
      <c r="C665" s="1552" t="s">
        <v>180</v>
      </c>
      <c r="E665" s="1553"/>
    </row>
    <row r="666" spans="1:5" ht="18.75">
      <c r="A666" s="1547" t="s">
        <v>1595</v>
      </c>
      <c r="B666" s="1570" t="s">
        <v>1890</v>
      </c>
      <c r="C666" s="1552" t="s">
        <v>180</v>
      </c>
      <c r="E666" s="1553"/>
    </row>
    <row r="667" spans="1:5" ht="18.75">
      <c r="A667" s="1547" t="s">
        <v>1596</v>
      </c>
      <c r="B667" s="1570" t="s">
        <v>1891</v>
      </c>
      <c r="C667" s="1552" t="s">
        <v>180</v>
      </c>
      <c r="E667" s="1553"/>
    </row>
    <row r="668" spans="1:5" ht="18.75">
      <c r="A668" s="1547" t="s">
        <v>1597</v>
      </c>
      <c r="B668" s="1570" t="s">
        <v>1892</v>
      </c>
      <c r="C668" s="1552" t="s">
        <v>180</v>
      </c>
      <c r="E668" s="1553"/>
    </row>
    <row r="669" spans="1:5" ht="19.5" thickBot="1">
      <c r="A669" s="1547" t="s">
        <v>1598</v>
      </c>
      <c r="B669" s="1573" t="s">
        <v>1893</v>
      </c>
      <c r="C669" s="1552" t="s">
        <v>180</v>
      </c>
      <c r="E669" s="1553"/>
    </row>
    <row r="670" spans="1:5" ht="18.75">
      <c r="A670" s="1547" t="s">
        <v>1599</v>
      </c>
      <c r="B670" s="1569" t="s">
        <v>1894</v>
      </c>
      <c r="C670" s="1552" t="s">
        <v>180</v>
      </c>
      <c r="E670" s="1553"/>
    </row>
    <row r="671" spans="1:5" ht="18.75">
      <c r="A671" s="1547" t="s">
        <v>1600</v>
      </c>
      <c r="B671" s="1570" t="s">
        <v>1895</v>
      </c>
      <c r="C671" s="1552" t="s">
        <v>180</v>
      </c>
      <c r="E671" s="1553"/>
    </row>
    <row r="672" spans="1:5" ht="18.75">
      <c r="A672" s="1547" t="s">
        <v>1601</v>
      </c>
      <c r="B672" s="1570" t="s">
        <v>1896</v>
      </c>
      <c r="C672" s="1552" t="s">
        <v>180</v>
      </c>
      <c r="E672" s="1553"/>
    </row>
    <row r="673" spans="1:5" ht="18.75">
      <c r="A673" s="1547" t="s">
        <v>1602</v>
      </c>
      <c r="B673" s="1570" t="s">
        <v>1897</v>
      </c>
      <c r="C673" s="1552" t="s">
        <v>180</v>
      </c>
      <c r="E673" s="1553"/>
    </row>
    <row r="674" spans="1:5" ht="18.75">
      <c r="A674" s="1547" t="s">
        <v>1603</v>
      </c>
      <c r="B674" s="1570" t="s">
        <v>1898</v>
      </c>
      <c r="C674" s="1552" t="s">
        <v>180</v>
      </c>
      <c r="E674" s="1553"/>
    </row>
    <row r="675" spans="1:5" ht="18.75">
      <c r="A675" s="1547" t="s">
        <v>1604</v>
      </c>
      <c r="B675" s="1570" t="s">
        <v>1899</v>
      </c>
      <c r="C675" s="1552" t="s">
        <v>180</v>
      </c>
      <c r="E675" s="1553"/>
    </row>
    <row r="676" spans="1:5" ht="18.75">
      <c r="A676" s="1547" t="s">
        <v>1605</v>
      </c>
      <c r="B676" s="1570" t="s">
        <v>1900</v>
      </c>
      <c r="C676" s="1552" t="s">
        <v>180</v>
      </c>
      <c r="E676" s="1553"/>
    </row>
    <row r="677" spans="1:5" ht="18.75">
      <c r="A677" s="1547" t="s">
        <v>1606</v>
      </c>
      <c r="B677" s="1570" t="s">
        <v>1901</v>
      </c>
      <c r="C677" s="1552" t="s">
        <v>180</v>
      </c>
      <c r="E677" s="1553"/>
    </row>
    <row r="678" spans="1:5" ht="18.75">
      <c r="A678" s="1547" t="s">
        <v>1607</v>
      </c>
      <c r="B678" s="1570" t="s">
        <v>1902</v>
      </c>
      <c r="C678" s="1552" t="s">
        <v>180</v>
      </c>
      <c r="E678" s="1553"/>
    </row>
    <row r="679" spans="1:5" ht="19.5">
      <c r="A679" s="1547" t="s">
        <v>1608</v>
      </c>
      <c r="B679" s="1571" t="s">
        <v>1903</v>
      </c>
      <c r="C679" s="1552" t="s">
        <v>180</v>
      </c>
      <c r="E679" s="1553"/>
    </row>
    <row r="680" spans="1:5" ht="19.5" thickBot="1">
      <c r="A680" s="1547" t="s">
        <v>1609</v>
      </c>
      <c r="B680" s="1573" t="s">
        <v>1904</v>
      </c>
      <c r="C680" s="1552" t="s">
        <v>180</v>
      </c>
      <c r="E680" s="1553"/>
    </row>
    <row r="681" spans="1:5" ht="18.75">
      <c r="A681" s="1547" t="s">
        <v>1610</v>
      </c>
      <c r="B681" s="1569" t="s">
        <v>1905</v>
      </c>
      <c r="C681" s="1552" t="s">
        <v>180</v>
      </c>
      <c r="E681" s="1553"/>
    </row>
    <row r="682" spans="1:5" ht="18.75">
      <c r="A682" s="1547" t="s">
        <v>1611</v>
      </c>
      <c r="B682" s="1570" t="s">
        <v>1906</v>
      </c>
      <c r="C682" s="1552" t="s">
        <v>180</v>
      </c>
      <c r="E682" s="1553"/>
    </row>
    <row r="683" spans="1:5" ht="18.75">
      <c r="A683" s="1547" t="s">
        <v>1612</v>
      </c>
      <c r="B683" s="1570" t="s">
        <v>1907</v>
      </c>
      <c r="C683" s="1552" t="s">
        <v>180</v>
      </c>
      <c r="E683" s="1553"/>
    </row>
    <row r="684" spans="1:5" ht="18.75">
      <c r="A684" s="1547" t="s">
        <v>1613</v>
      </c>
      <c r="B684" s="1570" t="s">
        <v>1908</v>
      </c>
      <c r="C684" s="1552" t="s">
        <v>180</v>
      </c>
      <c r="E684" s="1553"/>
    </row>
    <row r="685" spans="1:5" ht="20.25" thickBot="1">
      <c r="A685" s="1547" t="s">
        <v>1614</v>
      </c>
      <c r="B685" s="1578" t="s">
        <v>1909</v>
      </c>
      <c r="C685" s="1552" t="s">
        <v>180</v>
      </c>
      <c r="E685" s="1553"/>
    </row>
    <row r="686" spans="1:5" ht="18.75">
      <c r="A686" s="1547" t="s">
        <v>1615</v>
      </c>
      <c r="B686" s="1569" t="s">
        <v>1910</v>
      </c>
      <c r="C686" s="1552" t="s">
        <v>180</v>
      </c>
      <c r="E686" s="1553"/>
    </row>
    <row r="687" spans="1:5" ht="18.75">
      <c r="A687" s="1547" t="s">
        <v>1616</v>
      </c>
      <c r="B687" s="1570" t="s">
        <v>1911</v>
      </c>
      <c r="C687" s="1552" t="s">
        <v>180</v>
      </c>
      <c r="E687" s="1553"/>
    </row>
    <row r="688" spans="1:5" ht="18.75">
      <c r="A688" s="1547" t="s">
        <v>1617</v>
      </c>
      <c r="B688" s="1570" t="s">
        <v>1912</v>
      </c>
      <c r="C688" s="1552" t="s">
        <v>180</v>
      </c>
      <c r="E688" s="1553"/>
    </row>
    <row r="689" spans="1:5" ht="18.75">
      <c r="A689" s="1547" t="s">
        <v>1618</v>
      </c>
      <c r="B689" s="1570" t="s">
        <v>1913</v>
      </c>
      <c r="C689" s="1552" t="s">
        <v>180</v>
      </c>
      <c r="E689" s="1553"/>
    </row>
    <row r="690" spans="1:5" ht="18.75">
      <c r="A690" s="1547" t="s">
        <v>1619</v>
      </c>
      <c r="B690" s="1570" t="s">
        <v>1914</v>
      </c>
      <c r="C690" s="1552" t="s">
        <v>180</v>
      </c>
      <c r="E690" s="1553"/>
    </row>
    <row r="691" spans="1:5" ht="18.75">
      <c r="A691" s="1547" t="s">
        <v>1620</v>
      </c>
      <c r="B691" s="1570" t="s">
        <v>1915</v>
      </c>
      <c r="C691" s="1552" t="s">
        <v>180</v>
      </c>
      <c r="E691" s="1553"/>
    </row>
    <row r="692" spans="1:5" ht="18.75">
      <c r="A692" s="1547" t="s">
        <v>1621</v>
      </c>
      <c r="B692" s="1570" t="s">
        <v>1916</v>
      </c>
      <c r="C692" s="1552" t="s">
        <v>180</v>
      </c>
      <c r="E692" s="1553"/>
    </row>
    <row r="693" spans="1:5" ht="18.75">
      <c r="A693" s="1547" t="s">
        <v>1622</v>
      </c>
      <c r="B693" s="1570" t="s">
        <v>1917</v>
      </c>
      <c r="C693" s="1552" t="s">
        <v>180</v>
      </c>
      <c r="E693" s="1553"/>
    </row>
    <row r="694" spans="1:5" ht="18.75">
      <c r="A694" s="1547" t="s">
        <v>1623</v>
      </c>
      <c r="B694" s="1570" t="s">
        <v>1918</v>
      </c>
      <c r="C694" s="1552" t="s">
        <v>180</v>
      </c>
      <c r="E694" s="1553"/>
    </row>
    <row r="695" spans="1:5" ht="18.75">
      <c r="A695" s="1547" t="s">
        <v>1624</v>
      </c>
      <c r="B695" s="1570" t="s">
        <v>1919</v>
      </c>
      <c r="C695" s="1552" t="s">
        <v>180</v>
      </c>
      <c r="E695" s="1553"/>
    </row>
    <row r="696" spans="1:5" ht="20.25" thickBot="1">
      <c r="A696" s="1547" t="s">
        <v>1625</v>
      </c>
      <c r="B696" s="1578" t="s">
        <v>1920</v>
      </c>
      <c r="C696" s="1552" t="s">
        <v>180</v>
      </c>
      <c r="E696" s="1553"/>
    </row>
    <row r="697" spans="1:5" ht="18.75">
      <c r="A697" s="1547" t="s">
        <v>1626</v>
      </c>
      <c r="B697" s="1569" t="s">
        <v>1921</v>
      </c>
      <c r="C697" s="1552" t="s">
        <v>180</v>
      </c>
      <c r="E697" s="1553"/>
    </row>
    <row r="698" spans="1:5" ht="18.75">
      <c r="A698" s="1547" t="s">
        <v>1627</v>
      </c>
      <c r="B698" s="1570" t="s">
        <v>1922</v>
      </c>
      <c r="C698" s="1552" t="s">
        <v>180</v>
      </c>
      <c r="E698" s="1553"/>
    </row>
    <row r="699" spans="1:5" ht="18.75">
      <c r="A699" s="1547" t="s">
        <v>1628</v>
      </c>
      <c r="B699" s="1570" t="s">
        <v>1923</v>
      </c>
      <c r="C699" s="1552" t="s">
        <v>180</v>
      </c>
      <c r="E699" s="1553"/>
    </row>
    <row r="700" spans="1:5" ht="18.75">
      <c r="A700" s="1547" t="s">
        <v>1629</v>
      </c>
      <c r="B700" s="1570" t="s">
        <v>1924</v>
      </c>
      <c r="C700" s="1552" t="s">
        <v>180</v>
      </c>
      <c r="E700" s="1553"/>
    </row>
    <row r="701" spans="1:5" ht="18.75">
      <c r="A701" s="1547" t="s">
        <v>1630</v>
      </c>
      <c r="B701" s="1570" t="s">
        <v>1925</v>
      </c>
      <c r="C701" s="1552" t="s">
        <v>180</v>
      </c>
      <c r="E701" s="1553"/>
    </row>
    <row r="702" spans="1:5" ht="18.75">
      <c r="A702" s="1547" t="s">
        <v>1631</v>
      </c>
      <c r="B702" s="1570" t="s">
        <v>1926</v>
      </c>
      <c r="C702" s="1552" t="s">
        <v>180</v>
      </c>
      <c r="E702" s="1553"/>
    </row>
    <row r="703" spans="1:5" ht="18.75">
      <c r="A703" s="1547" t="s">
        <v>1632</v>
      </c>
      <c r="B703" s="1570" t="s">
        <v>1927</v>
      </c>
      <c r="C703" s="1552" t="s">
        <v>180</v>
      </c>
      <c r="E703" s="1553"/>
    </row>
    <row r="704" spans="1:5" ht="18.75">
      <c r="A704" s="1547" t="s">
        <v>1633</v>
      </c>
      <c r="B704" s="1570" t="s">
        <v>1928</v>
      </c>
      <c r="C704" s="1552" t="s">
        <v>180</v>
      </c>
      <c r="E704" s="1553"/>
    </row>
    <row r="705" spans="1:5" ht="18.75">
      <c r="A705" s="1547" t="s">
        <v>1634</v>
      </c>
      <c r="B705" s="1570" t="s">
        <v>1929</v>
      </c>
      <c r="C705" s="1552" t="s">
        <v>180</v>
      </c>
      <c r="E705" s="1553"/>
    </row>
    <row r="706" spans="1:5" ht="20.25" thickBot="1">
      <c r="A706" s="1547" t="s">
        <v>1635</v>
      </c>
      <c r="B706" s="1578" t="s">
        <v>1930</v>
      </c>
      <c r="C706" s="1552" t="s">
        <v>180</v>
      </c>
      <c r="E706" s="1553"/>
    </row>
    <row r="707" spans="1:5" ht="18.75">
      <c r="A707" s="1547" t="s">
        <v>1636</v>
      </c>
      <c r="B707" s="1569" t="s">
        <v>1931</v>
      </c>
      <c r="C707" s="1552" t="s">
        <v>180</v>
      </c>
      <c r="E707" s="1553"/>
    </row>
    <row r="708" spans="1:5" ht="18.75">
      <c r="A708" s="1547" t="s">
        <v>1637</v>
      </c>
      <c r="B708" s="1570" t="s">
        <v>1932</v>
      </c>
      <c r="C708" s="1552" t="s">
        <v>180</v>
      </c>
      <c r="E708" s="1553"/>
    </row>
    <row r="709" spans="1:5" ht="18.75">
      <c r="A709" s="1547" t="s">
        <v>1638</v>
      </c>
      <c r="B709" s="1570" t="s">
        <v>1933</v>
      </c>
      <c r="C709" s="1552" t="s">
        <v>180</v>
      </c>
      <c r="E709" s="1553"/>
    </row>
    <row r="710" spans="1:5" ht="18.75">
      <c r="A710" s="1547" t="s">
        <v>1639</v>
      </c>
      <c r="B710" s="1570" t="s">
        <v>1934</v>
      </c>
      <c r="C710" s="1552" t="s">
        <v>180</v>
      </c>
      <c r="E710" s="1553"/>
    </row>
    <row r="711" spans="1:5" ht="20.25" thickBot="1">
      <c r="A711" s="1547" t="s">
        <v>1640</v>
      </c>
      <c r="B711" s="1578" t="s">
        <v>1935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791</v>
      </c>
      <c r="B713" s="1582" t="s">
        <v>790</v>
      </c>
      <c r="C713" s="1583" t="s">
        <v>791</v>
      </c>
    </row>
    <row r="714" spans="1:3" ht="14.25">
      <c r="A714" s="1584"/>
      <c r="B714" s="1585">
        <v>43861</v>
      </c>
      <c r="C714" s="1584" t="s">
        <v>1641</v>
      </c>
    </row>
    <row r="715" spans="1:3" ht="14.25">
      <c r="A715" s="1584"/>
      <c r="B715" s="1585">
        <v>43890</v>
      </c>
      <c r="C715" s="1584" t="s">
        <v>1642</v>
      </c>
    </row>
    <row r="716" spans="1:3" ht="14.25">
      <c r="A716" s="1584"/>
      <c r="B716" s="1585">
        <v>43921</v>
      </c>
      <c r="C716" s="1584" t="s">
        <v>1643</v>
      </c>
    </row>
    <row r="717" spans="1:3" ht="14.25">
      <c r="A717" s="1584"/>
      <c r="B717" s="1585">
        <v>43951</v>
      </c>
      <c r="C717" s="1584" t="s">
        <v>1644</v>
      </c>
    </row>
    <row r="718" spans="1:3" ht="14.25">
      <c r="A718" s="1584"/>
      <c r="B718" s="1585">
        <v>43982</v>
      </c>
      <c r="C718" s="1584" t="s">
        <v>1645</v>
      </c>
    </row>
    <row r="719" spans="1:3" ht="14.25">
      <c r="A719" s="1584"/>
      <c r="B719" s="1585">
        <v>44012</v>
      </c>
      <c r="C719" s="1584" t="s">
        <v>1646</v>
      </c>
    </row>
    <row r="720" spans="1:3" ht="14.25">
      <c r="A720" s="1584"/>
      <c r="B720" s="1585">
        <v>44043</v>
      </c>
      <c r="C720" s="1584" t="s">
        <v>1647</v>
      </c>
    </row>
    <row r="721" spans="1:3" ht="14.25">
      <c r="A721" s="1584"/>
      <c r="B721" s="1585">
        <v>44074</v>
      </c>
      <c r="C721" s="1584" t="s">
        <v>1648</v>
      </c>
    </row>
    <row r="722" spans="1:3" ht="14.25">
      <c r="A722" s="1584"/>
      <c r="B722" s="1585">
        <v>44104</v>
      </c>
      <c r="C722" s="1584" t="s">
        <v>1649</v>
      </c>
    </row>
    <row r="723" spans="1:3" ht="14.25">
      <c r="A723" s="1584"/>
      <c r="B723" s="1585">
        <v>44135</v>
      </c>
      <c r="C723" s="1584" t="s">
        <v>1650</v>
      </c>
    </row>
    <row r="724" spans="1:3" ht="14.25">
      <c r="A724" s="1584"/>
      <c r="B724" s="1585">
        <v>44165</v>
      </c>
      <c r="C724" s="1584" t="s">
        <v>1651</v>
      </c>
    </row>
    <row r="725" spans="1:3" ht="14.25">
      <c r="A725" s="1584"/>
      <c r="B725" s="1585">
        <v>44196</v>
      </c>
      <c r="C725" s="1584" t="s">
        <v>1652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704</v>
      </c>
      <c r="B1" s="61">
        <v>137</v>
      </c>
      <c r="I1" s="61"/>
    </row>
    <row r="2" spans="1:9" ht="12.75">
      <c r="A2" s="61" t="s">
        <v>705</v>
      </c>
      <c r="B2" s="61" t="s">
        <v>2072</v>
      </c>
      <c r="I2" s="61"/>
    </row>
    <row r="3" spans="1:9" ht="12.75">
      <c r="A3" s="61" t="s">
        <v>706</v>
      </c>
      <c r="B3" s="61" t="s">
        <v>2070</v>
      </c>
      <c r="I3" s="61"/>
    </row>
    <row r="4" spans="1:9" ht="15.75">
      <c r="A4" s="61" t="s">
        <v>707</v>
      </c>
      <c r="B4" s="61" t="s">
        <v>2003</v>
      </c>
      <c r="C4" s="66"/>
      <c r="I4" s="61"/>
    </row>
    <row r="5" spans="1:3" ht="31.5" customHeight="1">
      <c r="A5" s="61" t="s">
        <v>708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788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5">
        <f>$B$7</f>
        <v>0</v>
      </c>
      <c r="J14" s="1776"/>
      <c r="K14" s="177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832</v>
      </c>
      <c r="N15" s="237"/>
      <c r="O15" s="1362" t="s">
        <v>1248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2">
        <f>$B$12</f>
        <v>0</v>
      </c>
      <c r="J19" s="1763"/>
      <c r="K19" s="1764"/>
      <c r="L19" s="410" t="s">
        <v>887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888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709</v>
      </c>
      <c r="L23" s="1765" t="s">
        <v>2053</v>
      </c>
      <c r="M23" s="1766"/>
      <c r="N23" s="1766"/>
      <c r="O23" s="1767"/>
      <c r="P23" s="1768" t="s">
        <v>2054</v>
      </c>
      <c r="Q23" s="1769"/>
      <c r="R23" s="1769"/>
      <c r="S23" s="17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710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740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637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789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711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741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742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743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744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745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746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193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906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868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870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198</v>
      </c>
      <c r="K47" s="175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199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871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798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907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271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908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909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910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719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218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220</v>
      </c>
      <c r="K79" s="175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221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222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1657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223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1952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1971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2002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712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233</v>
      </c>
      <c r="K98" s="175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234</v>
      </c>
      <c r="K99" s="175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235</v>
      </c>
      <c r="K100" s="175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236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1658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1655</v>
      </c>
      <c r="K112" s="175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1656</v>
      </c>
      <c r="K113" s="175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246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272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247</v>
      </c>
      <c r="K118" s="175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248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622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682</v>
      </c>
      <c r="K130" s="175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683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684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685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686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687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8" t="s">
        <v>911</v>
      </c>
      <c r="K136" s="174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688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689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690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0" t="s">
        <v>691</v>
      </c>
      <c r="K140" s="175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691</v>
      </c>
      <c r="K141" s="175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738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93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2020-07-10T12:50:14Z</cp:lastPrinted>
  <dcterms:created xsi:type="dcterms:W3CDTF">1997-12-10T11:54:07Z</dcterms:created>
  <dcterms:modified xsi:type="dcterms:W3CDTF">2020-09-03T12:41:23Z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