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115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5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3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7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62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6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7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7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9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14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5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5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<sst xmlns="http://schemas.openxmlformats.org/spreadsheetml/2006/main" count="3247" uniqueCount="2074">
  <si>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</si>
  <si>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</si>
  <si>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</si>
  <si>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</si>
  <si>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</si>
  <si>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</si>
  <si>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</si>
  <si>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</si>
  <si>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</si>
  <si>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</si>
  <si>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</si>
  <si>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</si>
  <si>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</si>
  <si>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</si>
  <si>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</si>
  <si>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</si>
  <si>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</si>
  <si>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</si>
  <si>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</si>
  <si>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</si>
  <si>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</si>
  <si>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</si>
  <si>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</si>
  <si>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</si>
  <si>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</si>
  <si>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</si>
  <si>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</si>
  <si>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</si>
  <si>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</si>
  <si>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</si>
  <si>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</si>
  <si>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</si>
  <si>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</si>
  <si>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</si>
  <si>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</si>
  <si>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</si>
  <si>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</si>
  <si>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</si>
  <si>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</si>
  <si>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</si>
  <si>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</si>
  <si>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</si>
  <si>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</si>
  <si>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</si>
  <si>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</si>
  <si>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</si>
  <si>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</si>
  <si>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</si>
  <si>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</si>
  <si>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</si>
  <si>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</si>
  <si>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</si>
  <si>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</si>
  <si>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</si>
  <si>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</si>
  <si>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</si>
  <si>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</si>
  <si>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</si>
  <si>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</si>
  <si>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</si>
  <si>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</si>
  <si>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</si>
  <si>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</si>
  <si>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</si>
  <si>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</si>
  <si>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</si>
  <si>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</si>
  <si>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</si>
  <si>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</si>
  <si>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</si>
  <si>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</si>
  <si>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</si>
  <si>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</si>
  <si>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</si>
  <si>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</si>
  <si>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</si>
  <si>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</si>
  <si>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</si>
  <si>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</si>
  <si>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</si>
  <si>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</si>
  <si>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</si>
  <si>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</si>
  <si>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</si>
  <si>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</si>
  <si>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</si>
  <si>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</si>
  <si>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</si>
  <si>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</si>
  <si>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</si>
  <si>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</si>
  <si>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</si>
  <si>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</si>
  <si>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</si>
  <si>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</si>
  <si>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</si>
  <si>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</si>
  <si>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</si>
  <si>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</si>
  <si>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</si>
  <si>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</si>
  <si>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</si>
  <si>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</si>
  <si>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</si>
  <si>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</si>
  <si>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</si>
  <si>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</si>
  <si>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</si>
  <si>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</si>
  <si>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</si>
  <si>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</si>
  <si>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</si>
  <si>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</si>
  <si>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</si>
  <si>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</si>
  <si>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</si>
  <si>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</si>
  <si>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</si>
  <si>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</si>
  <si>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</si>
  <si>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</si>
  <si>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</si>
  <si>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</si>
  <si>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</si>
  <si>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</si>
  <si>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</si>
  <si>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</si>
  <si>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</si>
  <si>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</si>
  <si>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</si>
  <si>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</si>
  <si>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</si>
  <si>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</si>
  <si>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</si>
  <si>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</si>
  <si>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</si>
  <si>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</si>
  <si>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</si>
  <si>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</si>
  <si>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</si>
  <si>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</si>
  <si>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</si>
  <si>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</si>
  <si>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</si>
  <si>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</si>
  <si>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</si>
  <si>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</si>
  <si>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</si>
  <si>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</si>
  <si>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</si>
  <si>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</si>
  <si>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</si>
  <si>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</si>
  <si>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</si>
  <si>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</si>
  <si>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</si>
  <si>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</si>
  <si>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</si>
  <si>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</si>
  <si>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</si>
  <si>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</si>
  <si>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</si>
  <si>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</si>
  <si>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</si>
  <si>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</si>
  <si>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</si>
  <si>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</si>
  <si>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</si>
  <si>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</si>
  <si>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</si>
  <si>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</si>
  <si>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</si>
  <si>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</si>
  <si>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</si>
  <si>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</si>
  <si>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</si>
  <si>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</si>
  <si>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</si>
  <si>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</si>
  <si>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</si>
  <si>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</si>
  <si>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</si>
  <si>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</si>
  <si>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</si>
  <si>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</si>
  <si>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</si>
  <si>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</si>
  <si>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</si>
  <si>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</si>
  <si>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</si>
  <si>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</si>
  <si>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</si>
  <si>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</si>
  <si>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</si>
  <si>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</si>
  <si>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</si>
  <si>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</si>
  <si>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</si>
  <si>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</si>
  <si>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</si>
  <si>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</si>
  <si>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</si>
  <si>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</si>
  <si>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</si>
  <si>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</si>
  <si>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</si>
  <si>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</si>
  <si>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</si>
  <si>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</si>
  <si>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</si>
  <si>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</si>
  <si>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</si>
  <si>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</si>
  <si>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</si>
  <si>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</si>
  <si>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</si>
  <si>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</si>
  <si>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</si>
  <si>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</si>
  <si>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</si>
  <si>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</si>
  <si>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</si>
  <si>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</si>
  <si>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</si>
  <si>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</si>
  <si>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</si>
  <si>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</si>
  <si>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</si>
  <si>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</si>
  <si>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</si>
  <si>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</si>
  <si>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</si>
  <si>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</si>
  <si>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</si>
  <si>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</si>
  <si>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</si>
  <si>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</si>
  <si>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</si>
  <si>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</si>
  <si>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</si>
  <si>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</si>
  <si>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</si>
  <si>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</si>
  <si>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</si>
  <si>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</si>
  <si>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</si>
  <si>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</si>
  <si>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</si>
  <si>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</si>
  <si>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</si>
  <si>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</si>
  <si>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</si>
  <si>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</si>
  <si>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</si>
  <si>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</si>
  <si>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</si>
  <si>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</si>
  <si>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</si>
  <si>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</si>
  <si>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</si>
  <si>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</si>
  <si>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</si>
  <si>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</si>
  <si>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</si>
  <si>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</si>
  <si>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</si>
  <si>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</si>
  <si>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</si>
  <si>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</si>
  <si>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</si>
  <si>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</si>
  <si>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</si>
  <si>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</si>
  <si>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</si>
  <si>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</si>
  <si>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</si>
  <si>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</si>
  <si>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</si>
  <si>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</si>
  <si>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</si>
  <si>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</si>
  <si>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</si>
  <si>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</si>
  <si>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</si>
  <si>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</si>
  <si>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</si>
  <si>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</si>
  <si>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</si>
  <si>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</si>
  <si>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</si>
  <si>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</si>
  <si>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</si>
  <si>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</si>
  <si>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</si>
  <si>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</si>
  <si>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</si>
  <si>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</si>
  <si>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</si>
  <si>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</si>
  <si>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</si>
  <si>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</si>
  <si>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</si>
  <si>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</si>
  <si>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</si>
  <si>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</si>
  <si>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</si>
  <si>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</si>
  <si>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</si>
  <si>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</si>
  <si>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</si>
  <si>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</si>
  <si>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</si>
  <si>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</si>
  <si>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</si>
  <si>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</si>
  <si>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</si>
  <si>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</si>
  <si>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</si>
  <si>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</si>
  <si>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</si>
  <si>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</si>
  <si>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</si>
  <si>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</si>
  <si>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</si>
  <si>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</si>
  <si>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</si>
  <si>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</si>
  <si>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</si>
  <si>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</si>
  <si>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</si>
  <si>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</si>
  <si>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</si>
  <si>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</si>
  <si>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</si>
  <si>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</si>
  <si>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</si>
  <si>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</si>
  <si>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</si>
  <si>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</si>
  <si>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</si>
  <si>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</si>
  <si>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</si>
  <si>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</si>
  <si>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</si>
  <si>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</si>
  <si>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</si>
  <si>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</si>
  <si>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</si>
  <si>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</si>
  <si>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</si>
  <si>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</si>
  <si>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</si>
  <si>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</si>
  <si>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</si>
  <si>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</si>
  <si>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</si>
  <si>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</si>
  <si>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</si>
  <si>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</si>
  <si>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</si>
  <si>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</si>
  <si>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</si>
  <si>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</si>
  <si>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</si>
  <si>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</si>
  <si>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</si>
  <si>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</si>
  <si>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</si>
  <si>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</si>
  <si>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</si>
  <si>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</si>
  <si>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</si>
  <si>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</si>
  <si>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</si>
  <si>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</si>
  <si>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</si>
  <si>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</si>
  <si>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</si>
  <si>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</si>
  <si>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</si>
  <si>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</si>
  <si>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</si>
  <si>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</si>
  <si>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</si>
  <si>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</si>
  <si>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</si>
  <si>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</si>
  <si>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</si>
  <si>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</si>
  <si>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</si>
  <si>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</si>
  <si>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</si>
  <si>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</si>
  <si>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</si>
  <si>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</si>
  <si>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</si>
  <si>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</si>
  <si>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</si>
  <si>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</si>
  <si>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</si>
  <si>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</si>
  <si>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</si>
  <si>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</si>
  <si>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</si>
  <si>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</si>
  <si>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</si>
  <si>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</si>
  <si>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</si>
  <si>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</si>
  <si>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</si>
  <si>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</si>
  <si>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</si>
  <si>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</si>
  <si>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</si>
  <si>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</si>
  <si>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</si>
  <si>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</si>
  <si>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</si>
  <si>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</si>
  <si>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</si>
  <si>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</si>
  <si>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</si>
  <si>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</si>
  <si>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</si>
  <si>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</si>
  <si>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</si>
  <si>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</si>
  <si>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</si>
  <si>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</si>
  <si>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</si>
  <si>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</si>
  <si>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</si>
  <si>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</si>
  <si>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</si>
  <si>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</si>
  <si>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</si>
  <si>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</si>
  <si>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</si>
  <si>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</si>
  <si>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</si>
  <si>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</si>
  <si>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</si>
  <si>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</si>
  <si>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</si>
  <si>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</si>
  <si>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</si>
  <si>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</si>
  <si>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</si>
  <si>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</si>
  <si>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</si>
  <si>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</si>
  <si>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</si>
  <si>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</si>
  <si>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</si>
  <si>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</si>
  <si>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</si>
  <si>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</si>
  <si>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</si>
  <si>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</si>
  <si>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</si>
  <si>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</si>
  <si>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</si>
  <si>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</si>
  <si>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</si>
  <si>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</si>
  <si>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</si>
  <si>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</si>
  <si>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</si>
  <si>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</si>
  <si>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</si>
  <si>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</si>
  <si>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</si>
  <si>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</si>
  <si>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</si>
  <si>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</si>
  <si>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</si>
  <si>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</si>
  <si>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</si>
  <si>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</si>
  <si>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</si>
  <si>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</si>
  <si>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</si>
  <si>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</si>
  <si>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</si>
  <si>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</si>
  <si>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</si>
  <si>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</si>
  <si>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</si>
  <si>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</si>
  <si>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</si>
  <si>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</si>
  <si>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</si>
  <si>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</si>
  <si>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</si>
  <si>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</si>
  <si>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</si>
  <si>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</si>
  <si>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</si>
  <si>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</si>
  <si>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</si>
  <si>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</si>
  <si>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</si>
  <si>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</si>
  <si>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</si>
  <si>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</si>
  <si>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</si>
  <si>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</si>
  <si>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</si>
  <si>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</si>
  <si>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</si>
  <si>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</si>
  <si>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</si>
  <si>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</si>
  <si>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</si>
  <si>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</si>
  <si>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</si>
  <si>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</si>
  <si>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</si>
  <si>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</si>
  <si>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</si>
  <si>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</si>
  <si>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</si>
  <si>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</si>
  <si>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</si>
  <si>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</si>
  <si>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</si>
  <si>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</si>
  <si>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</si>
  <si>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</si>
  <si>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</si>
  <si>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</si>
  <si>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</si>
  <si>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</si>
  <si>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</si>
  <si>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</si>
  <si>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</si>
  <si>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</si>
  <si>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</si>
  <si>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</si>
  <si>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</si>
  <si>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</si>
  <si>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</si>
  <si>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</si>
  <si>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</si>
  <si>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</si>
  <si>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</si>
  <si>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</si>
  <si>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</si>
  <si>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</si>
  <si>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</si>
  <si>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</si>
  <si>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</si>
  <si>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</si>
  <si>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</si>
  <si>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</si>
  <si>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</si>
  <si>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</si>
  <si>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</si>
  <si>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</si>
  <si>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</si>
  <si>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</si>
  <si>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</si>
  <si>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</si>
  <si>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</si>
  <si>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</si>
  <si>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</si>
  <si>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</si>
  <si>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</si>
  <si>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</si>
  <si>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</si>
  <si>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</si>
  <si>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</si>
  <si>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</si>
  <si>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</si>
  <si>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</si>
  <si>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</si>
  <si>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</si>
  <si>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</si>
  <si>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</si>
  <si>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</si>
  <si>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</si>
  <si>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</si>
  <si>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</si>
  <si>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</si>
  <si>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</si>
  <si>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</si>
  <si>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</si>
  <si>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</si>
  <si>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</si>
  <si>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</si>
  <si>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</si>
  <si>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</si>
  <si>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</si>
  <si>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</si>
  <si>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</si>
  <si>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</si>
  <si>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</si>
  <si>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</si>
  <si>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</si>
  <si>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</si>
  <si>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</si>
  <si>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</si>
  <si>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</si>
  <si>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</si>
  <si>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</si>
  <si>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</si>
  <si>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</si>
  <si>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</si>
  <si>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</si>
  <si>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</si>
  <si>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</si>
  <si>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</si>
  <si>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</si>
  <si>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</si>
  <si>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</si>
  <si>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</si>
  <si>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</si>
  <si>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</si>
  <si>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</si>
  <si>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</si>
  <si>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</si>
  <si>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</si>
  <si>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</si>
  <si>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</si>
  <si>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</si>
  <si>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</si>
  <si>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</si>
  <si>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</si>
  <si>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</si>
  <si>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</si>
  <si>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</si>
  <si>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</si>
  <si>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</si>
  <si>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</si>
  <si>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</si>
  <si>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</si>
  <si>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</si>
  <si>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</si>
  <si>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</si>
  <si>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</si>
  <si>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</si>
  <si>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</si>
  <si>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</si>
  <si>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</si>
  <si>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</si>
  <si>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</si>
  <si>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</si>
  <si>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</si>
  <si>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</si>
  <si>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</si>
  <si>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</si>
  <si>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</si>
  <si>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</si>
  <si>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</si>
  <si>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</si>
  <si>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</si>
  <si>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</si>
  <si>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</si>
  <si>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</si>
  <si>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</si>
  <si>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</si>
  <si>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</si>
  <si>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</si>
  <si>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</si>
  <si>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</si>
  <si>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</si>
  <si>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</si>
  <si>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</si>
  <si>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</si>
  <si>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</si>
  <si>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</si>
  <si>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</si>
  <si>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</si>
  <si>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</si>
  <si>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</si>
  <si>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</si>
  <si>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</si>
  <si>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</si>
  <si>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</si>
  <si>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</si>
  <si>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</si>
  <si>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</si>
  <si>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</si>
  <si>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</si>
  <si>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</si>
  <si>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</si>
  <si>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</si>
  <si>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</si>
  <si>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</si>
  <si>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</si>
  <si>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</si>
  <si>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</si>
  <si>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</si>
  <si>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</si>
  <si>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</si>
  <si>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</si>
  <si>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</si>
  <si>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</si>
  <si>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</si>
  <si>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</si>
  <si>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</si>
  <si>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</si>
  <si>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</si>
  <si>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</si>
  <si>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</si>
  <si>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</si>
  <si>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</si>
  <si>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</si>
  <si>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</si>
  <si>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</si>
  <si>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</si>
  <si>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</si>
  <si>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</si>
  <si>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</si>
  <si>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</si>
  <si>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</si>
  <si>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</si>
  <si>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</si>
  <si>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</si>
  <si>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</si>
  <si>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</si>
  <si>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</si>
  <si>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</si>
  <si>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</si>
  <si>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</si>
  <si>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</si>
  <si>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</si>
  <si>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</si>
  <si>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</si>
  <si>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</si>
  <si>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</si>
  <si>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</si>
  <si>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</si>
  <si>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</si>
  <si>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</si>
  <si>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</si>
  <si>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</si>
  <si>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</si>
  <si>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</si>
  <si>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</si>
  <si>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</si>
  <si>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</si>
  <si>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</si>
  <si>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</si>
  <si>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</si>
  <si>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</si>
  <si>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</si>
  <si>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</si>
  <si>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</si>
  <si>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</si>
  <si>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</si>
  <si>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</si>
  <si>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</si>
  <si>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</si>
  <si>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</si>
  <si>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</si>
  <si>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</si>
  <si>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</si>
  <si>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</si>
  <si>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</si>
  <si>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</si>
  <si>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</si>
  <si>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</si>
  <si>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</si>
  <si>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</si>
  <si>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</si>
  <si>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</si>
  <si>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</si>
  <si>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</si>
  <si>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</si>
  <si>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</si>
  <si>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</si>
  <si>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</si>
  <si>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</si>
  <si>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</si>
  <si>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</si>
  <si>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</si>
  <si>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</si>
  <si>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</si>
  <si>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</si>
  <si>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</si>
  <si>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</si>
  <si>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</si>
  <si>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</si>
  <si>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</si>
  <si>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</si>
  <si>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</si>
  <si>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</si>
  <si>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</si>
  <si>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</si>
  <si>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</si>
  <si>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</si>
  <si>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</si>
  <si>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</si>
  <si>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</si>
  <si>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</si>
  <si>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</si>
  <si>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</si>
  <si>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</si>
  <si>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</si>
  <si>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</si>
  <si>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</si>
  <si>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</si>
  <si>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</si>
  <si>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</si>
  <si>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</si>
  <si>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</si>
  <si>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</si>
  <si>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</si>
  <si>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</si>
  <si>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</si>
  <si>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</si>
  <si>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</si>
  <si>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</si>
  <si>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</si>
  <si>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</si>
  <si>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</si>
  <si>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</si>
  <si>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</si>
  <si>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</si>
  <si>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</si>
  <si>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</si>
  <si>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</si>
  <si>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</si>
  <si>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</si>
  <si>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</si>
  <si>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</si>
  <si>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</si>
  <si>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</si>
  <si>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</si>
  <si>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</si>
  <si>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</si>
  <si>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</si>
  <si>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</si>
  <si>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</si>
  <si>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</si>
  <si>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</si>
  <si>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</si>
  <si>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</si>
  <si>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</si>
  <si>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</si>
  <si>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</si>
  <si>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</si>
  <si>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</si>
  <si>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</si>
  <si>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</si>
  <si>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</si>
  <si>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</si>
  <si>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</si>
  <si>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</si>
  <si>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</si>
  <si>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</si>
  <si>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</si>
  <si>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</si>
  <si>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</si>
  <si>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</si>
  <si>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</si>
  <si>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</si>
  <si>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</si>
  <si>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</si>
  <si>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</si>
  <si>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</si>
  <si>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</si>
  <si>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</si>
  <si>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</si>
  <si>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</si>
  <si>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</si>
  <si>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</si>
  <si>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</si>
  <si>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</si>
  <si>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</si>
  <si>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</si>
  <si>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</si>
  <si>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</si>
  <si>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</si>
  <si>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</si>
  <si>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</si>
  <si>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</si>
  <si>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</si>
  <si>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</si>
  <si>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</si>
  <si>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</si>
  <si>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</si>
  <si>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</si>
  <si>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</si>
  <si>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</si>
  <si>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</si>
  <si>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</si>
  <si>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</si>
  <si>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</si>
  <si>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</si>
  <si>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</si>
  <si>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</si>
  <si>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</si>
  <si>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</si>
  <si>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</si>
  <si>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</si>
  <si>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</si>
  <si>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</si>
  <si>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</si>
  <si>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</si>
  <si>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</si>
  <si>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</si>
  <si>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</si>
  <si>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</si>
  <si>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</si>
  <si>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</si>
  <si>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</si>
  <si>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</si>
  <si>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</si>
  <si>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</si>
  <si>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</si>
  <si>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</si>
  <si>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</si>
  <si>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</si>
  <si>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</si>
  <si>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</si>
  <si>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</si>
  <si>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</si>
  <si>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</si>
  <si>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</si>
  <si>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</si>
  <si>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</si>
  <si>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</si>
  <si>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</si>
  <si>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</si>
  <si>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</si>
  <si>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</si>
  <si>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</si>
  <si>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</si>
  <si>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</si>
  <si>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</si>
  <si>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</si>
  <si>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</si>
  <si>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</si>
  <si>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</si>
  <si>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</si>
  <si>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</si>
  <si>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</si>
  <si>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</si>
  <si>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</si>
  <si>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</si>
  <si>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</si>
  <si>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</si>
  <si>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</si>
  <si>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</si>
  <si>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</si>
  <si>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</si>
  <si>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</si>
  <si>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</si>
  <si>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</si>
  <si>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</si>
  <si>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</si>
  <si>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</si>
  <si>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</si>
  <si>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</si>
  <si>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</si>
  <si>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</si>
  <si>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</si>
  <si>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</si>
  <si>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</si>
  <si>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</si>
  <si>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</si>
  <si>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</si>
  <si>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</si>
  <si>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</si>
  <si>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</si>
  <si>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</si>
  <si>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</si>
  <si>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</si>
  <si>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</si>
  <si>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</si>
  <si>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</si>
  <si>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</si>
  <si>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</si>
  <si>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</si>
  <si>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</si>
  <si>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</si>
  <si>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</si>
  <si>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</si>
  <si>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</si>
  <si>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</si>
  <si>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</si>
  <si>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</si>
  <si>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</si>
  <si>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</si>
  <si>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</si>
  <si>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</si>
  <si>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</si>
  <si>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</si>
  <si>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</si>
  <si>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</si>
  <si>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</si>
  <si>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</si>
  <si>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</si>
  <si>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</si>
  <si>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</si>
  <si>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</si>
  <si>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</si>
  <si>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</si>
  <si>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</si>
  <si>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</si>
  <si>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</si>
  <si>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</si>
  <si>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</si>
  <si>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</si>
  <si>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</si>
  <si>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</si>
  <si>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</si>
  <si>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</si>
  <si>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</si>
  <si>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</si>
  <si>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</si>
  <si>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</si>
  <si>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</si>
  <si>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</si>
  <si>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</si>
  <si>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</si>
  <si>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</si>
  <si>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</si>
  <si>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</si>
  <si>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</si>
  <si>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</si>
  <si>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</si>
  <si>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</si>
  <si>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</si>
  <si>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</si>
  <si>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</si>
  <si>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</si>
  <si>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</si>
  <si>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</si>
  <si>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</si>
  <si>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</si>
  <si>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</si>
  <si>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</si>
  <si>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</si>
  <si>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</si>
  <si>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</si>
  <si>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</si>
  <si>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</si>
  <si>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</si>
  <si>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</si>
  <si>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</si>
  <si>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</si>
  <si>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</si>
  <si>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</si>
  <si>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</si>
  <si>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</si>
  <si>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</si>
  <si>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</si>
  <si>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</si>
  <si>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</si>
  <si>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</si>
  <si>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</si>
  <si>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</si>
  <si>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</si>
  <si>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</si>
  <si>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</si>
  <si>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</si>
  <si>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</si>
  <si>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</si>
  <si>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</si>
  <si>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</si>
  <si>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</si>
  <si>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</si>
  <si>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</si>
  <si>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</si>
  <si>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</si>
  <si>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</si>
  <si>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</si>
  <si>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</si>
  <si>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</si>
  <si>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</si>
  <si>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</si>
  <si>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</si>
  <si>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</si>
  <si>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</si>
  <si>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</si>
  <si>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</si>
  <si>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</si>
  <si>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</si>
  <si>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</si>
  <si>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</si>
  <si>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</si>
  <si>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</si>
  <si>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</si>
  <si>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</si>
  <si>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</si>
  <si>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</si>
  <si>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</si>
  <si>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</si>
  <si>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</si>
  <si>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</si>
  <si>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</si>
  <si>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</si>
  <si>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</si>
  <si>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</si>
  <si>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</si>
  <si>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</si>
  <si>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</si>
  <si>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</si>
  <si>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</si>
  <si>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</si>
  <si>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</si>
  <si>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</si>
  <si>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</si>
  <si>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</si>
  <si>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</si>
  <si>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</si>
  <si>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</si>
  <si>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</si>
  <si>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</si>
  <si>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</si>
  <si>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</si>
  <si>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</si>
  <si>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</si>
  <si>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</si>
  <si>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</si>
  <si>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</si>
  <si>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</si>
  <si>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</si>
  <si>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</si>
  <si>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</si>
  <si>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</si>
  <si>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</si>
  <si>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</si>
  <si>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</si>
  <si>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</si>
  <si>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</si>
  <si>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</si>
  <si>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</si>
  <si>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</si>
  <si>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</si>
  <si>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</si>
  <si>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</si>
  <si>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</si>
  <si>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</si>
  <si>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</si>
  <si>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</si>
  <si>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</si>
  <si>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</si>
  <si>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</si>
  <si>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</si>
  <si>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</si>
  <si>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</si>
  <si>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</si>
  <si>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</si>
  <si>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</si>
  <si>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</si>
  <si>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</si>
  <si>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</si>
  <si>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</si>
  <si>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</si>
  <si>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</si>
  <si>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</si>
  <si>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</si>
  <si>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</si>
  <si>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</si>
  <si>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</si>
  <si>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</si>
  <si>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</si>
  <si>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</si>
  <si>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</si>
  <si>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</si>
  <si>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</si>
  <si>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</si>
  <si>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</si>
  <si>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</si>
  <si>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</si>
  <si>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</si>
  <si>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</si>
  <si>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</si>
  <si>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</si>
  <si>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</si>
  <si>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</si>
  <si>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</si>
  <si>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</si>
  <si>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</si>
  <si>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</si>
  <si>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</si>
  <si>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</si>
  <si>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</si>
  <si>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</si>
  <si>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</si>
  <si>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</si>
  <si>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</si>
  <si>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</si>
  <si>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</si>
  <si>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</si>
  <si>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</si>
  <si>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</si>
  <si>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</si>
  <si>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</si>
  <si>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</si>
  <si>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</si>
  <si>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</si>
  <si>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</si>
  <si>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</si>
  <si>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</si>
  <si>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</si>
  <si>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</si>
  <si>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</si>
  <si>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</si>
  <si>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</si>
  <si>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</si>
  <si>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</si>
  <si>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</si>
  <si>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</si>
  <si>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</si>
  <si>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</si>
  <si>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</si>
  <si>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</si>
  <si>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</si>
  <si>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</si>
  <si>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</si>
  <si>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</si>
  <si>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</si>
  <si>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</si>
  <si>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</si>
  <si>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</si>
  <si>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</si>
  <si>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</si>
  <si>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</si>
  <si>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</si>
  <si>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</si>
  <si>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</si>
  <si>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</si>
  <si>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</si>
  <si>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</si>
  <si>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</si>
  <si>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</si>
  <si>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</si>
  <si>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</si>
  <si>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</si>
  <si>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</si>
  <si>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</si>
  <si>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</si>
  <si>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</si>
  <si>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</si>
  <si>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</si>
  <si>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</si>
  <si>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</si>
  <si>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</si>
  <si>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</si>
  <si>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</si>
  <si>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</si>
  <si>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</si>
  <si>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</si>
  <si>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</si>
  <si>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</si>
  <si>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</si>
  <si>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</si>
  <si>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</si>
  <si>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</si>
  <si>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</si>
  <si>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</si>
  <si>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</si>
  <si>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</si>
  <si>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</si>
  <si>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</si>
  <si>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</si>
  <si>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</si>
  <si>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</si>
  <si>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</si>
  <si>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</si>
  <si>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</si>
  <si>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</si>
  <si>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</si>
  <si>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</si>
  <si>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</si>
  <si>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</si>
  <si>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</si>
  <si>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</si>
  <si>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</si>
  <si>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</si>
  <si>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</si>
  <si>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</si>
  <si>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</si>
  <si>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</si>
  <si>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</si>
  <si>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</si>
  <si>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</si>
  <si>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</si>
  <si>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</si>
  <si>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</si>
  <si>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</si>
  <si>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</si>
  <si>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</si>
  <si>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</si>
  <si>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</si>
  <si>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</si>
  <si>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</si>
  <si>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</si>
  <si>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</si>
  <si>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</si>
  <si>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</si>
  <si>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</si>
  <si>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</si>
  <si>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</si>
  <si>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</si>
  <si>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</si>
  <si>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</si>
  <si>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</si>
  <si>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</si>
  <si>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</si>
  <si>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</si>
  <si>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</si>
  <si>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</si>
  <si>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</si>
  <si>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</si>
  <si>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</si>
  <si>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</si>
  <si>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</si>
  <si>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</si>
  <si>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</si>
  <si>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</si>
  <si>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</si>
  <si>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</si>
  <si>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</si>
  <si>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</si>
  <si>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</si>
  <si>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</si>
  <si>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</si>
  <si>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</si>
  <si>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</si>
  <si>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</si>
  <si>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</si>
  <si>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</si>
  <si>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</si>
  <si>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</si>
  <si>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</si>
  <si>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</si>
  <si>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</si>
  <si>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</si>
  <si>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</si>
  <si>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</si>
  <si>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</si>
  <si>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</si>
  <si>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</si>
  <si>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</si>
  <si>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</si>
  <si>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</si>
  <si>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</si>
  <si>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</si>
  <si>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</si>
  <si>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</si>
  <si>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</si>
  <si>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</si>
  <si>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</si>
  <si>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</si>
  <si>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</si>
  <si>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</si>
  <si>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</si>
  <si>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</si>
  <si>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</si>
  <si>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</si>
  <si>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</si>
  <si>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</si>
  <si>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</si>
  <si>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</si>
  <si>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</si>
  <si>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</si>
  <si>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</si>
  <si>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</si>
  <si>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</si>
  <si>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</si>
  <si>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</si>
  <si>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</si>
  <si>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</si>
  <si>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</si>
  <si>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</si>
  <si>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</si>
  <si>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</si>
  <si>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</si>
  <si>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</si>
  <si>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</si>
  <si>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</si>
  <si>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</si>
  <si>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</si>
  <si>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</si>
  <si>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</si>
  <si>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</si>
  <si>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</si>
  <si>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</si>
  <si>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</si>
  <si>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</si>
  <si>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</si>
  <si>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</si>
  <si>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</si>
  <si>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</si>
  <si>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</si>
  <si>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</si>
  <si>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</si>
  <si>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</si>
  <si>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</si>
  <si>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</si>
  <si>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</si>
  <si>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</si>
  <si>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</si>
  <si>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</si>
  <si>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</si>
  <si>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</si>
  <si>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</si>
  <si>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</si>
  <si>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</si>
  <si>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</si>
  <si>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</si>
  <si>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</si>
  <si>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</si>
  <si>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</si>
  <si>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</si>
  <si>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</si>
  <si>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</si>
  <si>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</si>
  <si>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</si>
  <si>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</si>
  <si>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</si>
  <si>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</si>
  <si>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</si>
  <si>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</si>
  <si>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</si>
  <si>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</si>
  <si>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</si>
  <si>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</si>
  <si>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</si>
  <si>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</si>
  <si>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</si>
  <si>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</si>
  <si>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</si>
  <si>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</si>
  <si>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</si>
  <si>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</si>
  <si>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</si>
  <si>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</si>
  <si>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</si>
  <si>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</si>
  <si>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</si>
  <si>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</si>
  <si>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</si>
  <si>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</si>
  <si>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</si>
  <si>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</si>
  <si>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</si>
  <si>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</si>
  <si>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</si>
  <si>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</si>
  <si>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</si>
  <si>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</si>
  <si>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</si>
  <si>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</si>
  <si>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</si>
  <si>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</si>
  <si>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</si>
  <si>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</si>
  <si>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</si>
  <si>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</si>
  <si>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</si>
  <si>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</si>
  <si>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</si>
  <si>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</si>
  <si>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</si>
  <si>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</si>
  <si>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</si>
  <si>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</si>
  <si>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</si>
  <si>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</si>
  <si>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</si>
  <si>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</si>
  <si>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</si>
  <si>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</si>
  <si>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</si>
  <si>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</si>
  <si>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</si>
  <si>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</si>
  <si>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</si>
  <si>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</si>
  <si>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</si>
  <si>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</si>
  <si>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</si>
  <si>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</si>
  <si>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</si>
  <si>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</si>
  <si>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</si>
  <si>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</si>
  <si>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</si>
  <si>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</si>
  <si>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</si>
  <si>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</si>
  <si>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</si>
  <si>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</si>
  <si>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</si>
  <si>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</si>
  <si>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</si>
  <si>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</si>
  <si>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</si>
  <si>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</si>
  <si>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</si>
  <si>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</si>
  <si>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</si>
  <si>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</si>
  <si>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</si>
  <si>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</si>
  <si>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</si>
  <si>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</si>
  <si>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</si>
  <si>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</si>
  <si>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</si>
  <si>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</si>
  <si>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</si>
  <si>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</si>
  <si>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</si>
  <si>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</si>
  <si>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</si>
  <si>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</si>
  <si>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</si>
  <si>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</si>
  <si>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</si>
  <si>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</si>
  <si>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</si>
  <si>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</si>
  <si>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</si>
  <si>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</si>
  <si>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</si>
  <si>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</si>
  <si>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</si>
  <si>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</si>
  <si>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</si>
  <si>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</si>
  <si>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</si>
  <si>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</si>
  <si>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</si>
  <si>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</si>
  <si>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</si>
  <si>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</si>
  <si>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</si>
  <si>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</si>
  <si>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</si>
  <si>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</si>
  <si>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</si>
  <si>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</si>
  <si>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</si>
  <si>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</si>
  <si>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</si>
  <si>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</si>
  <si>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</si>
  <si>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</si>
  <si>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</si>
  <si>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</si>
  <si>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</si>
  <si>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</si>
  <si>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</si>
  <si>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</si>
  <si>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</si>
  <si>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</si>
  <si>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</si>
  <si>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</si>
  <si>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</si>
  <si>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</si>
  <si>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</si>
  <si>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</si>
  <si>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</si>
  <si>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</si>
  <si>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</si>
  <si>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</si>
  <si>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</si>
  <si>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</si>
  <si>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</si>
  <si>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</si>
  <si>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</si>
  <si>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</si>
  <si>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</si>
  <si>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</si>
  <si>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</si>
  <si>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</si>
  <si>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</si>
  <si>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</si>
  <si>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</si>
  <si>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</si>
  <si>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</si>
  <si>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</si>
  <si>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</si>
  <si>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</si>
  <si>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</si>
  <si>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</si>
  <si>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</si>
  <si>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</si>
  <si>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</si>
  <si>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</si>
  <si>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</si>
  <si>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</si>
  <si>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</si>
  <si>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</si>
  <si>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</si>
  <si>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</si>
  <si>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</si>
  <si>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</si>
  <si>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</si>
  <si>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</si>
  <si>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</si>
  <si>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</si>
  <si>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</si>
  <si>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</si>
  <si>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</si>
  <si>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</si>
  <si>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</si>
  <si>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</si>
  <si>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</si>
  <si>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</si>
  <si>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</si>
  <si>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</si>
  <si>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</si>
  <si>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</si>
  <si>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</si>
  <si>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</si>
  <si>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</si>
  <si>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</si>
  <si>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</si>
  <si>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</si>
  <si>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</si>
  <si>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</si>
  <si>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</si>
  <si>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</si>
  <si>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</si>
  <si>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</si>
  <si>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</si>
  <si>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</si>
  <si>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</si>
  <si>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</si>
  <si>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</si>
  <si>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</si>
  <si>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</si>
  <si>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</si>
  <si>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</si>
  <si>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</si>
  <si>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</si>
  <si>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</si>
  <si>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</si>
  <si>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</si>
  <si>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</si>
  <si>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</si>
  <si>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</si>
  <si>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</si>
  <si>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</si>
  <si>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</si>
  <si>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</si>
  <si>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</si>
  <si>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</si>
  <si>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</si>
  <si>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</si>
  <si>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</si>
  <si>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</si>
  <si>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</si>
  <si>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</si>
  <si>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</si>
  <si>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</si>
  <si>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</si>
  <si>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</si>
  <si>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</si>
  <si>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</si>
  <si>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</si>
  <si>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</si>
  <si>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</si>
  <si>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</si>
  <si>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</si>
  <si>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</si>
  <si>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</si>
  <si>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</si>
  <si>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</si>
  <si>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</si>
  <si>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</si>
  <si>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</si>
  <si>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</si>
  <si>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</si>
  <si>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</si>
  <si>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</si>
  <si>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</si>
  <si>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</si>
  <si>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</si>
  <si>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</si>
  <si>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</si>
  <si>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</si>
  <si>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</si>
  <si>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</si>
  <si>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</si>
  <si>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</si>
  <si>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</si>
  <si>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</si>
  <si>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</si>
  <si>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</si>
  <si>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</si>
  <si>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</si>
  <si>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</si>
  <si>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</si>
  <si>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</si>
  <si>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</si>
  <si>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</si>
  <si>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</si>
  <si>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</si>
  <si>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</si>
  <si>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</si>
  <si>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</si>
  <si>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</si>
  <si>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</si>
  <si>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</si>
  <si>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</si>
  <si>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</si>
  <si>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</si>
  <si>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</si>
  <si>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</si>
  <si>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</si>
  <si>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</si>
  <si>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</si>
  <si>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</si>
  <si>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</si>
  <si>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</si>
  <si>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</si>
  <si>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</si>
  <si>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</si>
  <si>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</si>
  <si>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</si>
  <si>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</si>
  <si>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</si>
  <si>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</si>
  <si>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</si>
  <si>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</si>
  <si>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</si>
  <si>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</si>
  <si>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</si>
  <si>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</si>
  <si>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</si>
  <si>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</si>
  <si>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</si>
  <si>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</si>
  <si>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</si>
  <si>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</si>
  <si>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</si>
  <si>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</si>
  <si>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</si>
  <si>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</si>
  <si>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</si>
  <si>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</si>
  <si>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</si>
  <si>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</si>
  <si>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</si>
  <si>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</si>
  <si>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</si>
  <si>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</si>
  <si>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</si>
  <si>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</si>
  <si>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</si>
  <si>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</si>
  <si>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</si>
  <si>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</si>
  <si>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</si>
  <si>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</si>
  <si>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</si>
  <si>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</si>
  <si>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</si>
  <si>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</si>
  <si>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</si>
  <si>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</si>
  <si>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</si>
  <si>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</si>
  <si>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</si>
  <si>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</si>
  <si>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</si>
  <si>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</si>
  <si>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</si>
  <si>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</si>
  <si>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</si>
  <si>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</si>
  <si>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</si>
  <si>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</si>
  <si>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</si>
  <si>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</si>
  <si>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</si>
  <si>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</si>
  <si>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</si>
  <si>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</si>
  <si>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</si>
  <si>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</si>
  <si>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</si>
  <si>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</si>
  <si>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</si>
  <si>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</si>
  <si>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</si>
  <si>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</si>
  <si>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</si>
  <si>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</si>
  <si>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</si>
  <si>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</si>
  <si>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</si>
  <si>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</si>
  <si>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</si>
  <si>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</si>
  <si>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</si>
  <si>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</si>
  <si>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</si>
  <si>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</si>
  <si>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</si>
  <si>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</si>
  <si>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</si>
  <si>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</si>
  <si>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</si>
  <si>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</si>
  <si>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</si>
  <si>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</si>
  <si>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</si>
  <si>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</si>
  <si>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</si>
  <si>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</si>
  <si>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</si>
  <si>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</si>
  <si>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</si>
  <si>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</si>
  <si>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</si>
  <si>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</si>
  <si>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</si>
  <si>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</si>
  <si>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</si>
  <si>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</si>
  <si>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</si>
  <si>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</si>
  <si>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</si>
  <si>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</si>
  <si>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</si>
  <si>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</si>
  <si>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</si>
  <si>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</si>
  <si>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</si>
  <si>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</si>
  <si>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</si>
  <si>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</si>
  <si>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</si>
  <si>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</si>
  <si>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</si>
  <si>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</si>
  <si>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</si>
  <si>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</si>
  <si>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</si>
  <si>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</si>
  <si>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</si>
  <si>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</si>
  <si>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</si>
  <si>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</si>
  <si>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</si>
  <si>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</si>
  <si>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</si>
  <si>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</si>
  <si>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</si>
  <si>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</si>
  <si>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</si>
  <si>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</si>
  <si>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</si>
  <si>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</si>
  <si>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</si>
  <si>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</si>
  <si>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</si>
  <si>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</si>
  <si>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</si>
  <si>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</si>
  <si>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</si>
  <si>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</si>
  <si>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</si>
  <si>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</si>
  <si>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</si>
  <si>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</si>
  <si>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</si>
  <si>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</si>
  <si>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</si>
  <si>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</si>
  <si>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</si>
  <si>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</si>
  <si>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</si>
  <si>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</si>
  <si>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</si>
  <si>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</si>
  <si>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</si>
  <si>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</si>
  <si>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</si>
  <si>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</si>
  <si>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</si>
  <si>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</si>
  <si>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</si>
  <si>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</si>
  <si>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</si>
  <si>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</si>
  <si>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</si>
  <si>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</si>
  <si>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</si>
  <si>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</si>
  <si>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</si>
  <si>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</si>
  <si>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</si>
  <si>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</si>
  <si>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</si>
  <si>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</si>
  <si>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</si>
  <si>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</si>
  <si>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</si>
  <si>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</si>
  <si>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</si>
  <si>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</si>
  <si>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</si>
  <si>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</si>
  <si>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</si>
  <si>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</si>
  <si>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</si>
  <si>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</si>
  <si>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</si>
  <si>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</si>
  <si>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</si>
  <si>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</si>
  <si>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</si>
  <si>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</si>
  <si>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</si>
  <si>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</si>
  <si>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</si>
  <si>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</si>
  <si>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</si>
  <si>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</si>
  <si>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</si>
  <si>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</si>
  <si>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</si>
  <si>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</si>
  <si>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</si>
  <si>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</si>
  <si>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</si>
  <si>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</si>
  <si>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</si>
  <si>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</si>
  <si>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</si>
  <si>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</si>
  <si>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</si>
  <si>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</si>
  <si>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</si>
  <si>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</si>
  <si>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</si>
  <si>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</si>
  <si>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</si>
  <si>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</si>
  <si>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</si>
  <si>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</si>
  <si>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</si>
  <si>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</si>
  <si>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</si>
  <si>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</si>
  <si>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</si>
  <si>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</si>
  <si>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</si>
  <si>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</si>
  <si>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</si>
  <si>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</si>
  <si>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</si>
  <si>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</si>
  <si>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</si>
  <si>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</si>
  <si>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</si>
  <si>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</si>
  <si>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</si>
  <si>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</si>
  <si>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</si>
  <si>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</si>
  <si>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</si>
  <si>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</si>
  <si>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</si>
  <si>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</si>
  <si>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</si>
  <si>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</si>
  <si>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</si>
  <si>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</si>
  <si>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</si>
  <si>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</si>
  <si>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</si>
  <si>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</si>
  <si>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</si>
  <si>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</si>
  <si>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</si>
  <si>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</si>
  <si>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</si>
  <si>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</si>
  <si>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</si>
  <si>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</si>
  <si>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</si>
  <si>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</si>
  <si>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</si>
  <si>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</si>
  <si>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</si>
  <si>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</si>
  <si>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</si>
  <si>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</si>
  <si>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</si>
  <si>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</si>
  <si>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</si>
  <si>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</si>
  <si>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</si>
  <si>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</si>
  <si>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</si>
  <si>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</si>
  <si>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</si>
  <si>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</si>
  <si>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</si>
  <si>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</si>
  <si>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</si>
  <si>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</si>
  <si>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</si>
  <si>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</si>
  <si>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</si>
  <si>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</si>
  <si>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</si>
  <si>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</si>
  <si>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</si>
  <si>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КФ - ОП "ОКОЛНА СРЕДА"</t>
  </si>
  <si>
    <t>ЕФРР - ОП "ОКОЛНА СРЕДА"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</si>
  <si>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</si>
  <si>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</si>
  <si>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</si>
  <si>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</si>
  <si>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</si>
  <si>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</si>
  <si>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</si>
  <si>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</si>
  <si>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</si>
  <si>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</si>
  <si>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</si>
  <si>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</si>
  <si>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</si>
  <si>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</si>
  <si>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</si>
  <si>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</si>
  <si>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</si>
  <si>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</si>
  <si>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</si>
  <si>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</si>
  <si>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</si>
  <si>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</si>
  <si>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</si>
  <si>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</si>
  <si>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</si>
  <si>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</si>
  <si>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</si>
  <si>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</si>
  <si>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</si>
  <si>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</si>
  <si>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</si>
  <si>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</si>
  <si>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</si>
  <si>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</si>
  <si>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</si>
  <si>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</si>
  <si>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</si>
  <si>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</si>
  <si>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</si>
  <si>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</si>
  <si>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</si>
  <si>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</si>
  <si>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</si>
  <si>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</si>
  <si>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</si>
  <si>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</si>
  <si>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</si>
  <si>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</si>
  <si>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</si>
  <si>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</si>
  <si>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</si>
  <si>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</si>
  <si>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</si>
  <si>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</si>
  <si>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</si>
  <si>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</si>
  <si>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b1159</t>
  </si>
  <si>
    <t>d1038</t>
  </si>
  <si>
    <t>c1331</t>
  </si>
  <si>
    <t>print</t>
  </si>
</sst>
</file>

<file path=xl/styles.xml><?xml version="1.0" encoding="utf-8"?>
<styleSheet xmlns="http://schemas.openxmlformats.org/spreadsheetml/2006/main">
  <numFmts count="5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9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4" fillId="2" borderId="0" applyNumberFormat="0" applyBorder="0" applyAlignment="0" applyProtection="0"/>
    <xf numFmtId="0" fontId="214" fillId="3" borderId="0" applyNumberFormat="0" applyBorder="0" applyAlignment="0" applyProtection="0"/>
    <xf numFmtId="0" fontId="214" fillId="4" borderId="0" applyNumberFormat="0" applyBorder="0" applyAlignment="0" applyProtection="0"/>
    <xf numFmtId="0" fontId="214" fillId="5" borderId="0" applyNumberFormat="0" applyBorder="0" applyAlignment="0" applyProtection="0"/>
    <xf numFmtId="0" fontId="214" fillId="6" borderId="0" applyNumberFormat="0" applyBorder="0" applyAlignment="0" applyProtection="0"/>
    <xf numFmtId="0" fontId="214" fillId="7" borderId="0" applyNumberFormat="0" applyBorder="0" applyAlignment="0" applyProtection="0"/>
    <xf numFmtId="0" fontId="214" fillId="8" borderId="0" applyNumberFormat="0" applyBorder="0" applyAlignment="0" applyProtection="0"/>
    <xf numFmtId="0" fontId="214" fillId="9" borderId="0" applyNumberFormat="0" applyBorder="0" applyAlignment="0" applyProtection="0"/>
    <xf numFmtId="0" fontId="214" fillId="10" borderId="0" applyNumberFormat="0" applyBorder="0" applyAlignment="0" applyProtection="0"/>
    <xf numFmtId="0" fontId="214" fillId="11" borderId="0" applyNumberFormat="0" applyBorder="0" applyAlignment="0" applyProtection="0"/>
    <xf numFmtId="0" fontId="214" fillId="12" borderId="0" applyNumberFormat="0" applyBorder="0" applyAlignment="0" applyProtection="0"/>
    <xf numFmtId="0" fontId="214" fillId="13" borderId="0" applyNumberFormat="0" applyBorder="0" applyAlignment="0" applyProtection="0"/>
    <xf numFmtId="0" fontId="215" fillId="14" borderId="0" applyNumberFormat="0" applyBorder="0" applyAlignment="0" applyProtection="0"/>
    <xf numFmtId="0" fontId="215" fillId="15" borderId="0" applyNumberFormat="0" applyBorder="0" applyAlignment="0" applyProtection="0"/>
    <xf numFmtId="0" fontId="215" fillId="16" borderId="0" applyNumberFormat="0" applyBorder="0" applyAlignment="0" applyProtection="0"/>
    <xf numFmtId="0" fontId="215" fillId="17" borderId="0" applyNumberFormat="0" applyBorder="0" applyAlignment="0" applyProtection="0"/>
    <xf numFmtId="0" fontId="215" fillId="18" borderId="0" applyNumberFormat="0" applyBorder="0" applyAlignment="0" applyProtection="0"/>
    <xf numFmtId="0" fontId="215" fillId="19" borderId="0" applyNumberFormat="0" applyBorder="0" applyAlignment="0" applyProtection="0"/>
    <xf numFmtId="0" fontId="21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7" fillId="0" borderId="0">
      <alignment/>
      <protection/>
    </xf>
    <xf numFmtId="0" fontId="21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5" fillId="20" borderId="0" applyNumberFormat="0" applyBorder="0" applyAlignment="0" applyProtection="0"/>
    <xf numFmtId="0" fontId="215" fillId="21" borderId="0" applyNumberFormat="0" applyBorder="0" applyAlignment="0" applyProtection="0"/>
    <xf numFmtId="0" fontId="215" fillId="22" borderId="0" applyNumberFormat="0" applyBorder="0" applyAlignment="0" applyProtection="0"/>
    <xf numFmtId="0" fontId="215" fillId="23" borderId="0" applyNumberFormat="0" applyBorder="0" applyAlignment="0" applyProtection="0"/>
    <xf numFmtId="0" fontId="215" fillId="24" borderId="0" applyNumberFormat="0" applyBorder="0" applyAlignment="0" applyProtection="0"/>
    <xf numFmtId="0" fontId="215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8" fillId="27" borderId="2" applyNumberFormat="0" applyAlignment="0" applyProtection="0"/>
    <xf numFmtId="0" fontId="219" fillId="28" borderId="0" applyNumberFormat="0" applyBorder="0" applyAlignment="0" applyProtection="0"/>
    <xf numFmtId="0" fontId="220" fillId="0" borderId="0" applyNumberFormat="0" applyFill="0" applyBorder="0" applyAlignment="0" applyProtection="0"/>
    <xf numFmtId="0" fontId="221" fillId="0" borderId="3" applyNumberFormat="0" applyFill="0" applyAlignment="0" applyProtection="0"/>
    <xf numFmtId="0" fontId="222" fillId="0" borderId="4" applyNumberFormat="0" applyFill="0" applyAlignment="0" applyProtection="0"/>
    <xf numFmtId="0" fontId="223" fillId="0" borderId="5" applyNumberFormat="0" applyFill="0" applyAlignment="0" applyProtection="0"/>
    <xf numFmtId="0" fontId="22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4" fillId="29" borderId="6" applyNumberFormat="0" applyAlignment="0" applyProtection="0"/>
    <xf numFmtId="0" fontId="225" fillId="29" borderId="2" applyNumberFormat="0" applyAlignment="0" applyProtection="0"/>
    <xf numFmtId="0" fontId="226" fillId="30" borderId="7" applyNumberFormat="0" applyAlignment="0" applyProtection="0"/>
    <xf numFmtId="0" fontId="227" fillId="31" borderId="0" applyNumberFormat="0" applyBorder="0" applyAlignment="0" applyProtection="0"/>
    <xf numFmtId="0" fontId="228" fillId="32" borderId="0" applyNumberFormat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2" fillId="0" borderId="8" applyNumberFormat="0" applyFill="0" applyAlignment="0" applyProtection="0"/>
    <xf numFmtId="0" fontId="233" fillId="0" borderId="9" applyNumberFormat="0" applyFill="0" applyAlignment="0" applyProtection="0"/>
    <xf numFmtId="0" fontId="234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13" fillId="0" borderId="0" xfId="42" applyNumberFormat="1" applyFont="1" applyFill="1" applyBorder="1">
      <alignment/>
      <protection/>
    </xf>
    <xf numFmtId="178" fontId="13" fillId="0" borderId="0" xfId="42" applyNumberFormat="1" applyFont="1" applyFill="1" applyBorder="1" applyProtection="1">
      <alignment/>
      <protection locked="0"/>
    </xf>
    <xf numFmtId="178" fontId="25" fillId="0" borderId="0" xfId="42" applyNumberFormat="1" applyFont="1" applyFill="1" applyBorder="1">
      <alignment/>
      <protection/>
    </xf>
    <xf numFmtId="0" fontId="13" fillId="0" borderId="0" xfId="42" applyFont="1" applyFill="1" applyBorder="1">
      <alignment/>
      <protection/>
    </xf>
    <xf numFmtId="0" fontId="13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8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6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7" fillId="26" borderId="12" xfId="0" applyNumberFormat="1" applyFont="1" applyFill="1" applyBorder="1" applyAlignment="1" applyProtection="1">
      <alignment horizontal="center" vertical="center"/>
      <protection/>
    </xf>
    <xf numFmtId="0" fontId="238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9" fillId="42" borderId="14" xfId="42" applyFont="1" applyFill="1" applyBorder="1" applyAlignment="1">
      <alignment horizontal="left" vertical="center" wrapText="1"/>
      <protection/>
    </xf>
    <xf numFmtId="0" fontId="240" fillId="42" borderId="15" xfId="42" applyFont="1" applyFill="1" applyBorder="1" applyAlignment="1">
      <alignment horizontal="center" vertical="center" wrapText="1"/>
      <protection/>
    </xf>
    <xf numFmtId="0" fontId="239" fillId="42" borderId="16" xfId="34" applyFont="1" applyFill="1" applyBorder="1" applyAlignment="1">
      <alignment horizontal="center" vertical="center" wrapText="1"/>
      <protection/>
    </xf>
    <xf numFmtId="0" fontId="239" fillId="42" borderId="17" xfId="34" applyFont="1" applyFill="1" applyBorder="1" applyAlignment="1">
      <alignment horizontal="center" vertical="center"/>
      <protection/>
    </xf>
    <xf numFmtId="0" fontId="239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1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2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8" fontId="243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8" fontId="243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8" fontId="243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2" fillId="26" borderId="17" xfId="34" applyNumberFormat="1" applyFont="1" applyFill="1" applyBorder="1" applyAlignment="1">
      <alignment horizontal="right" vertical="center"/>
      <protection/>
    </xf>
    <xf numFmtId="3" fontId="242" fillId="26" borderId="12" xfId="34" applyNumberFormat="1" applyFont="1" applyFill="1" applyBorder="1" applyAlignment="1" applyProtection="1">
      <alignment horizontal="right" vertical="center"/>
      <protection/>
    </xf>
    <xf numFmtId="3" fontId="242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8" fontId="243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2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4" fillId="42" borderId="49" xfId="42" applyFont="1" applyFill="1" applyBorder="1" applyAlignment="1" applyProtection="1" quotePrefix="1">
      <alignment horizontal="right" vertical="center"/>
      <protection/>
    </xf>
    <xf numFmtId="0" fontId="238" fillId="42" borderId="50" xfId="42" applyFont="1" applyFill="1" applyBorder="1" applyAlignment="1" applyProtection="1">
      <alignment horizontal="right" vertical="center"/>
      <protection/>
    </xf>
    <xf numFmtId="0" fontId="239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5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9" fontId="236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6" fontId="237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7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6" fillId="47" borderId="14" xfId="34" applyFont="1" applyFill="1" applyBorder="1" applyAlignment="1" applyProtection="1">
      <alignment vertical="center"/>
      <protection/>
    </xf>
    <xf numFmtId="0" fontId="246" fillId="47" borderId="15" xfId="34" applyFont="1" applyFill="1" applyBorder="1" applyAlignment="1" applyProtection="1">
      <alignment horizontal="center" vertical="center"/>
      <protection/>
    </xf>
    <xf numFmtId="0" fontId="247" fillId="47" borderId="16" xfId="34" applyFont="1" applyFill="1" applyBorder="1" applyAlignment="1" applyProtection="1">
      <alignment horizontal="center" vertical="center" wrapText="1"/>
      <protection/>
    </xf>
    <xf numFmtId="0" fontId="248" fillId="47" borderId="20" xfId="34" applyFont="1" applyFill="1" applyBorder="1" applyAlignment="1" applyProtection="1">
      <alignment horizontal="center" vertical="center"/>
      <protection/>
    </xf>
    <xf numFmtId="0" fontId="248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9" fillId="48" borderId="17" xfId="34" applyNumberFormat="1" applyFont="1" applyFill="1" applyBorder="1" applyAlignment="1" applyProtection="1">
      <alignment horizontal="center" vertical="center" wrapText="1"/>
      <protection/>
    </xf>
    <xf numFmtId="1" fontId="249" fillId="48" borderId="12" xfId="34" applyNumberFormat="1" applyFont="1" applyFill="1" applyBorder="1" applyAlignment="1" applyProtection="1">
      <alignment horizontal="center" vertical="center" wrapText="1"/>
      <protection/>
    </xf>
    <xf numFmtId="1" fontId="249" fillId="48" borderId="18" xfId="34" applyNumberFormat="1" applyFont="1" applyFill="1" applyBorder="1" applyAlignment="1" applyProtection="1">
      <alignment horizontal="center" vertical="center" wrapText="1"/>
      <protection/>
    </xf>
    <xf numFmtId="0" fontId="250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6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9" fillId="48" borderId="40" xfId="42" applyNumberFormat="1" applyFont="1" applyFill="1" applyBorder="1" applyAlignment="1" applyProtection="1" quotePrefix="1">
      <alignment horizontal="right" vertical="center"/>
      <protection/>
    </xf>
    <xf numFmtId="3" fontId="249" fillId="48" borderId="61" xfId="34" applyNumberFormat="1" applyFont="1" applyFill="1" applyBorder="1" applyAlignment="1" applyProtection="1">
      <alignment horizontal="right" vertical="center"/>
      <protection/>
    </xf>
    <xf numFmtId="3" fontId="246" fillId="48" borderId="17" xfId="34" applyNumberFormat="1" applyFont="1" applyFill="1" applyBorder="1" applyAlignment="1" applyProtection="1">
      <alignment horizontal="right" vertical="center"/>
      <protection/>
    </xf>
    <xf numFmtId="3" fontId="246" fillId="48" borderId="12" xfId="34" applyNumberFormat="1" applyFont="1" applyFill="1" applyBorder="1" applyAlignment="1" applyProtection="1">
      <alignment horizontal="right" vertical="center"/>
      <protection/>
    </xf>
    <xf numFmtId="3" fontId="246" fillId="48" borderId="18" xfId="34" applyNumberFormat="1" applyFont="1" applyFill="1" applyBorder="1" applyAlignment="1" applyProtection="1">
      <alignment horizontal="right" vertical="center"/>
      <protection/>
    </xf>
    <xf numFmtId="0" fontId="251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49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9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9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2" fillId="39" borderId="84" xfId="42" applyNumberFormat="1" applyFont="1" applyFill="1" applyBorder="1" applyAlignment="1" applyProtection="1" quotePrefix="1">
      <alignment horizontal="right" vertical="center"/>
      <protection/>
    </xf>
    <xf numFmtId="0" fontId="252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3" fontId="249" fillId="26" borderId="40" xfId="42" applyNumberFormat="1" applyFont="1" applyFill="1" applyBorder="1" applyAlignment="1" applyProtection="1">
      <alignment horizontal="right"/>
      <protection/>
    </xf>
    <xf numFmtId="3" fontId="249" fillId="26" borderId="61" xfId="34" applyNumberFormat="1" applyFont="1" applyFill="1" applyBorder="1" applyAlignment="1" applyProtection="1">
      <alignment horizontal="right" vertical="center"/>
      <protection/>
    </xf>
    <xf numFmtId="3" fontId="246" fillId="26" borderId="17" xfId="34" applyNumberFormat="1" applyFont="1" applyFill="1" applyBorder="1" applyAlignment="1" applyProtection="1">
      <alignment horizontal="right" vertical="center"/>
      <protection/>
    </xf>
    <xf numFmtId="3" fontId="246" fillId="26" borderId="12" xfId="34" applyNumberFormat="1" applyFont="1" applyFill="1" applyBorder="1" applyAlignment="1" applyProtection="1">
      <alignment horizontal="right" vertical="center"/>
      <protection/>
    </xf>
    <xf numFmtId="3" fontId="246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3" fillId="47" borderId="49" xfId="42" applyNumberFormat="1" applyFont="1" applyFill="1" applyBorder="1" applyAlignment="1" applyProtection="1">
      <alignment horizontal="right" vertical="center"/>
      <protection/>
    </xf>
    <xf numFmtId="0" fontId="248" fillId="47" borderId="50" xfId="42" applyFont="1" applyFill="1" applyBorder="1" applyAlignment="1" applyProtection="1">
      <alignment horizontal="right" vertical="center"/>
      <protection/>
    </xf>
    <xf numFmtId="0" fontId="249" fillId="47" borderId="51" xfId="44" applyFont="1" applyFill="1" applyBorder="1" applyAlignment="1" applyProtection="1">
      <alignment horizontal="center" vertical="center" wrapText="1"/>
      <protection/>
    </xf>
    <xf numFmtId="3" fontId="249" fillId="47" borderId="89" xfId="34" applyNumberFormat="1" applyFont="1" applyFill="1" applyBorder="1" applyAlignment="1" applyProtection="1">
      <alignment horizontal="right" vertical="center"/>
      <protection/>
    </xf>
    <xf numFmtId="3" fontId="246" fillId="47" borderId="49" xfId="34" applyNumberFormat="1" applyFont="1" applyFill="1" applyBorder="1" applyAlignment="1" applyProtection="1">
      <alignment horizontal="right" vertical="center"/>
      <protection/>
    </xf>
    <xf numFmtId="3" fontId="246" fillId="47" borderId="50" xfId="34" applyNumberFormat="1" applyFont="1" applyFill="1" applyBorder="1" applyAlignment="1" applyProtection="1">
      <alignment horizontal="right" vertical="center"/>
      <protection/>
    </xf>
    <xf numFmtId="3" fontId="246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9" fontId="254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8" fillId="26" borderId="12" xfId="34" applyFont="1" applyFill="1" applyBorder="1" applyAlignment="1" applyProtection="1">
      <alignment horizontal="center" vertical="center"/>
      <protection/>
    </xf>
    <xf numFmtId="0" fontId="255" fillId="49" borderId="14" xfId="34" applyFont="1" applyFill="1" applyBorder="1" applyAlignment="1" applyProtection="1">
      <alignment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 wrapText="1"/>
      <protection/>
    </xf>
    <xf numFmtId="0" fontId="257" fillId="49" borderId="15" xfId="0" applyFont="1" applyFill="1" applyBorder="1" applyAlignment="1" applyProtection="1">
      <alignment horizontal="left" vertical="center"/>
      <protection/>
    </xf>
    <xf numFmtId="0" fontId="258" fillId="49" borderId="15" xfId="34" applyFont="1" applyFill="1" applyBorder="1" applyAlignment="1" applyProtection="1">
      <alignment horizontal="center" vertical="center"/>
      <protection/>
    </xf>
    <xf numFmtId="0" fontId="259" fillId="49" borderId="15" xfId="0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/>
      <protection/>
    </xf>
    <xf numFmtId="0" fontId="260" fillId="49" borderId="23" xfId="34" applyFont="1" applyFill="1" applyBorder="1" applyAlignment="1" applyProtection="1" quotePrefix="1">
      <alignment horizontal="center" vertical="center"/>
      <protection/>
    </xf>
    <xf numFmtId="0" fontId="260" fillId="49" borderId="24" xfId="34" applyFont="1" applyFill="1" applyBorder="1" applyAlignment="1" applyProtection="1">
      <alignment horizontal="center" vertical="center"/>
      <protection/>
    </xf>
    <xf numFmtId="0" fontId="261" fillId="0" borderId="91" xfId="42" applyFont="1" applyFill="1" applyBorder="1" applyAlignment="1" applyProtection="1">
      <alignment horizontal="center" vertical="center" wrapText="1"/>
      <protection/>
    </xf>
    <xf numFmtId="1" fontId="256" fillId="5" borderId="23" xfId="34" applyNumberFormat="1" applyFont="1" applyFill="1" applyBorder="1" applyAlignment="1" applyProtection="1">
      <alignment horizontal="center" vertical="center" wrapText="1"/>
      <protection/>
    </xf>
    <xf numFmtId="1" fontId="256" fillId="5" borderId="92" xfId="34" applyNumberFormat="1" applyFont="1" applyFill="1" applyBorder="1" applyAlignment="1" applyProtection="1">
      <alignment horizontal="center" vertical="center" wrapText="1"/>
      <protection/>
    </xf>
    <xf numFmtId="1" fontId="256" fillId="5" borderId="22" xfId="34" applyNumberFormat="1" applyFont="1" applyFill="1" applyBorder="1" applyAlignment="1" applyProtection="1">
      <alignment horizontal="center" vertical="center" wrapText="1"/>
      <protection/>
    </xf>
    <xf numFmtId="0" fontId="262" fillId="49" borderId="19" xfId="34" applyFont="1" applyFill="1" applyBorder="1" applyAlignment="1" applyProtection="1">
      <alignment horizontal="center" vertical="center" wrapText="1"/>
      <protection/>
    </xf>
    <xf numFmtId="0" fontId="263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5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0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4" fillId="5" borderId="40" xfId="42" applyNumberFormat="1" applyFont="1" applyFill="1" applyBorder="1" applyAlignment="1" applyProtection="1" quotePrefix="1">
      <alignment horizontal="right" vertical="center"/>
      <protection/>
    </xf>
    <xf numFmtId="3" fontId="255" fillId="5" borderId="17" xfId="34" applyNumberFormat="1" applyFont="1" applyFill="1" applyBorder="1" applyAlignment="1" applyProtection="1">
      <alignment vertical="center"/>
      <protection/>
    </xf>
    <xf numFmtId="3" fontId="255" fillId="5" borderId="12" xfId="34" applyNumberFormat="1" applyFont="1" applyFill="1" applyBorder="1" applyAlignment="1" applyProtection="1">
      <alignment vertical="center"/>
      <protection/>
    </xf>
    <xf numFmtId="3" fontId="255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8" fontId="243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8" fontId="243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4" fillId="5" borderId="40" xfId="42" applyNumberFormat="1" applyFont="1" applyFill="1" applyBorder="1" applyAlignment="1" quotePrefix="1">
      <alignment horizontal="right" vertical="center"/>
      <protection/>
    </xf>
    <xf numFmtId="3" fontId="255" fillId="5" borderId="17" xfId="34" applyNumberFormat="1" applyFont="1" applyFill="1" applyBorder="1" applyAlignment="1">
      <alignment vertical="center"/>
      <protection/>
    </xf>
    <xf numFmtId="3" fontId="255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8" fontId="243" fillId="45" borderId="22" xfId="34" applyNumberFormat="1" applyFont="1" applyFill="1" applyBorder="1" applyAlignment="1" applyProtection="1">
      <alignment horizontal="center" vertical="center"/>
      <protection/>
    </xf>
    <xf numFmtId="3" fontId="255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5" fillId="5" borderId="17" xfId="34" applyNumberFormat="1" applyFont="1" applyFill="1" applyBorder="1" applyAlignment="1" applyProtection="1">
      <alignment vertical="center"/>
      <protection locked="0"/>
    </xf>
    <xf numFmtId="3" fontId="255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3" fillId="45" borderId="29" xfId="34" applyNumberFormat="1" applyFont="1" applyFill="1" applyBorder="1" applyAlignment="1" applyProtection="1">
      <alignment horizontal="center" vertical="center"/>
      <protection/>
    </xf>
    <xf numFmtId="188" fontId="243" fillId="45" borderId="27" xfId="34" applyNumberFormat="1" applyFont="1" applyFill="1" applyBorder="1" applyAlignment="1" applyProtection="1">
      <alignment horizontal="center" vertical="center"/>
      <protection/>
    </xf>
    <xf numFmtId="188" fontId="243" fillId="45" borderId="33" xfId="34" applyNumberFormat="1" applyFont="1" applyFill="1" applyBorder="1" applyAlignment="1" applyProtection="1">
      <alignment horizontal="center" vertical="center"/>
      <protection/>
    </xf>
    <xf numFmtId="188" fontId="243" fillId="45" borderId="31" xfId="34" applyNumberFormat="1" applyFont="1" applyFill="1" applyBorder="1" applyAlignment="1" applyProtection="1">
      <alignment horizontal="center" vertical="center"/>
      <protection/>
    </xf>
    <xf numFmtId="188" fontId="243" fillId="45" borderId="42" xfId="34" applyNumberFormat="1" applyFont="1" applyFill="1" applyBorder="1" applyAlignment="1" applyProtection="1">
      <alignment horizontal="center" vertical="center"/>
      <protection/>
    </xf>
    <xf numFmtId="188" fontId="243" fillId="45" borderId="43" xfId="34" applyNumberFormat="1" applyFont="1" applyFill="1" applyBorder="1" applyAlignment="1" applyProtection="1">
      <alignment horizontal="center" vertical="center"/>
      <protection/>
    </xf>
    <xf numFmtId="0" fontId="265" fillId="49" borderId="49" xfId="42" applyFont="1" applyFill="1" applyBorder="1" applyAlignment="1" quotePrefix="1">
      <alignment horizontal="right" vertical="center"/>
      <protection/>
    </xf>
    <xf numFmtId="0" fontId="260" fillId="49" borderId="50" xfId="42" applyFont="1" applyFill="1" applyBorder="1" applyAlignment="1">
      <alignment horizontal="right" vertical="center"/>
      <protection/>
    </xf>
    <xf numFmtId="0" fontId="256" fillId="49" borderId="51" xfId="42" applyFont="1" applyFill="1" applyBorder="1" applyAlignment="1">
      <alignment horizontal="center" vertical="center" wrapText="1"/>
      <protection/>
    </xf>
    <xf numFmtId="3" fontId="255" fillId="49" borderId="49" xfId="34" applyNumberFormat="1" applyFont="1" applyFill="1" applyBorder="1" applyAlignment="1">
      <alignment vertical="center"/>
      <protection/>
    </xf>
    <xf numFmtId="3" fontId="255" fillId="49" borderId="50" xfId="34" applyNumberFormat="1" applyFont="1" applyFill="1" applyBorder="1" applyAlignment="1">
      <alignment vertical="center"/>
      <protection/>
    </xf>
    <xf numFmtId="0" fontId="263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5" fillId="39" borderId="96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5" fillId="49" borderId="49" xfId="42" applyFont="1" applyFill="1" applyBorder="1" applyAlignment="1" applyProtection="1" quotePrefix="1">
      <alignment horizontal="right" vertical="center"/>
      <protection/>
    </xf>
    <xf numFmtId="0" fontId="260" fillId="49" borderId="50" xfId="42" applyFont="1" applyFill="1" applyBorder="1" applyAlignment="1" applyProtection="1">
      <alignment horizontal="right" vertical="center"/>
      <protection/>
    </xf>
    <xf numFmtId="0" fontId="256" fillId="49" borderId="51" xfId="42" applyFont="1" applyFill="1" applyBorder="1" applyAlignment="1" applyProtection="1">
      <alignment horizontal="center" vertical="center" wrapText="1"/>
      <protection/>
    </xf>
    <xf numFmtId="3" fontId="256" fillId="49" borderId="89" xfId="34" applyNumberFormat="1" applyFont="1" applyFill="1" applyBorder="1" applyAlignment="1" applyProtection="1">
      <alignment vertical="center"/>
      <protection/>
    </xf>
    <xf numFmtId="3" fontId="255" fillId="49" borderId="49" xfId="34" applyNumberFormat="1" applyFont="1" applyFill="1" applyBorder="1" applyAlignment="1" applyProtection="1">
      <alignment vertical="center"/>
      <protection/>
    </xf>
    <xf numFmtId="3" fontId="255" fillId="49" borderId="50" xfId="34" applyNumberFormat="1" applyFont="1" applyFill="1" applyBorder="1" applyAlignment="1" applyProtection="1">
      <alignment vertical="center"/>
      <protection/>
    </xf>
    <xf numFmtId="3" fontId="255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8" fillId="51" borderId="15" xfId="34" applyFont="1" applyFill="1" applyBorder="1" applyAlignment="1" applyProtection="1">
      <alignment horizontal="center" vertical="center"/>
      <protection/>
    </xf>
    <xf numFmtId="0" fontId="259" fillId="51" borderId="15" xfId="0" applyFont="1" applyFill="1" applyBorder="1" applyAlignment="1" applyProtection="1">
      <alignment horizontal="center" vertical="center"/>
      <protection/>
    </xf>
    <xf numFmtId="0" fontId="255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8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6" fillId="39" borderId="103" xfId="38" applyFont="1" applyFill="1" applyBorder="1" applyProtection="1">
      <alignment/>
      <protection/>
    </xf>
    <xf numFmtId="190" fontId="266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7" fillId="52" borderId="104" xfId="34" applyFont="1" applyFill="1" applyBorder="1" applyAlignment="1" applyProtection="1" quotePrefix="1">
      <alignment vertical="center"/>
      <protection/>
    </xf>
    <xf numFmtId="0" fontId="268" fillId="52" borderId="105" xfId="34" applyFont="1" applyFill="1" applyBorder="1" applyAlignment="1" applyProtection="1">
      <alignment horizontal="center" vertical="center"/>
      <protection/>
    </xf>
    <xf numFmtId="0" fontId="267" fillId="52" borderId="106" xfId="34" applyFont="1" applyFill="1" applyBorder="1" applyAlignment="1" applyProtection="1" quotePrefix="1">
      <alignment horizontal="center" vertical="center" wrapText="1"/>
      <protection/>
    </xf>
    <xf numFmtId="0" fontId="269" fillId="52" borderId="14" xfId="34" applyFont="1" applyFill="1" applyBorder="1" applyAlignment="1" applyProtection="1">
      <alignment horizontal="left" vertical="center"/>
      <protection/>
    </xf>
    <xf numFmtId="0" fontId="270" fillId="52" borderId="15" xfId="0" applyFont="1" applyFill="1" applyBorder="1" applyAlignment="1" applyProtection="1">
      <alignment horizontal="center" vertical="center"/>
      <protection/>
    </xf>
    <xf numFmtId="0" fontId="268" fillId="52" borderId="16" xfId="34" applyFont="1" applyFill="1" applyBorder="1" applyAlignment="1" applyProtection="1">
      <alignment horizontal="center" vertical="center"/>
      <protection/>
    </xf>
    <xf numFmtId="0" fontId="271" fillId="52" borderId="17" xfId="34" applyFont="1" applyFill="1" applyBorder="1" applyAlignment="1" applyProtection="1" quotePrefix="1">
      <alignment horizontal="center" vertical="center"/>
      <protection/>
    </xf>
    <xf numFmtId="0" fontId="271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7" fillId="39" borderId="23" xfId="34" applyNumberFormat="1" applyFont="1" applyFill="1" applyBorder="1" applyAlignment="1" applyProtection="1">
      <alignment horizontal="center" vertical="center" wrapText="1"/>
      <protection/>
    </xf>
    <xf numFmtId="1" fontId="267" fillId="39" borderId="92" xfId="34" applyNumberFormat="1" applyFont="1" applyFill="1" applyBorder="1" applyAlignment="1" applyProtection="1">
      <alignment horizontal="center" vertical="center" wrapText="1"/>
      <protection/>
    </xf>
    <xf numFmtId="1" fontId="267" fillId="39" borderId="22" xfId="34" applyNumberFormat="1" applyFont="1" applyFill="1" applyBorder="1" applyAlignment="1" applyProtection="1">
      <alignment horizontal="center" vertical="center" wrapText="1"/>
      <protection/>
    </xf>
    <xf numFmtId="0" fontId="272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8" fillId="39" borderId="0" xfId="34" applyFont="1" applyFill="1" applyBorder="1" applyAlignment="1" applyProtection="1">
      <alignment horizontal="left" vertical="center" wrapText="1"/>
      <protection/>
    </xf>
    <xf numFmtId="181" fontId="267" fillId="4" borderId="40" xfId="42" applyNumberFormat="1" applyFont="1" applyFill="1" applyBorder="1" applyAlignment="1" quotePrefix="1">
      <alignment horizontal="right" vertical="center"/>
      <protection/>
    </xf>
    <xf numFmtId="3" fontId="267" fillId="4" borderId="61" xfId="34" applyNumberFormat="1" applyFont="1" applyFill="1" applyBorder="1" applyAlignment="1" applyProtection="1">
      <alignment vertical="center"/>
      <protection/>
    </xf>
    <xf numFmtId="3" fontId="268" fillId="4" borderId="17" xfId="34" applyNumberFormat="1" applyFont="1" applyFill="1" applyBorder="1" applyAlignment="1">
      <alignment vertical="center"/>
      <protection/>
    </xf>
    <xf numFmtId="3" fontId="268" fillId="4" borderId="12" xfId="34" applyNumberFormat="1" applyFont="1" applyFill="1" applyBorder="1" applyAlignment="1" applyProtection="1">
      <alignment vertical="center"/>
      <protection/>
    </xf>
    <xf numFmtId="3" fontId="268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3" fillId="53" borderId="30" xfId="34" applyNumberFormat="1" applyFont="1" applyFill="1" applyBorder="1" applyAlignment="1" applyProtection="1">
      <alignment horizontal="center" vertical="center"/>
      <protection/>
    </xf>
    <xf numFmtId="188" fontId="243" fillId="53" borderId="34" xfId="34" applyNumberFormat="1" applyFont="1" applyFill="1" applyBorder="1" applyAlignment="1" applyProtection="1">
      <alignment horizontal="center" vertical="center"/>
      <protection/>
    </xf>
    <xf numFmtId="188" fontId="243" fillId="53" borderId="44" xfId="34" applyNumberFormat="1" applyFont="1" applyFill="1" applyBorder="1" applyAlignment="1" applyProtection="1">
      <alignment horizontal="center" vertical="center"/>
      <protection/>
    </xf>
    <xf numFmtId="3" fontId="268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8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3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8" fontId="243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7" fillId="4" borderId="61" xfId="34" applyNumberFormat="1" applyFont="1" applyFill="1" applyBorder="1" applyAlignment="1" applyProtection="1">
      <alignment horizontal="right" vertical="center"/>
      <protection/>
    </xf>
    <xf numFmtId="3" fontId="268" fillId="4" borderId="17" xfId="34" applyNumberFormat="1" applyFont="1" applyFill="1" applyBorder="1" applyAlignment="1" applyProtection="1">
      <alignment horizontal="right" vertical="center"/>
      <protection/>
    </xf>
    <xf numFmtId="3" fontId="268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8" fillId="4" borderId="17" xfId="34" applyNumberFormat="1" applyFont="1" applyFill="1" applyBorder="1" applyAlignment="1" applyProtection="1">
      <alignment horizontal="right" vertical="center"/>
      <protection locked="0"/>
    </xf>
    <xf numFmtId="3" fontId="268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7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7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7" fillId="4" borderId="20" xfId="42" applyNumberFormat="1" applyFont="1" applyFill="1" applyBorder="1" applyAlignment="1" quotePrefix="1">
      <alignment horizontal="right" vertical="center"/>
      <protection/>
    </xf>
    <xf numFmtId="3" fontId="267" fillId="4" borderId="19" xfId="34" applyNumberFormat="1" applyFont="1" applyFill="1" applyBorder="1" applyAlignment="1" applyProtection="1">
      <alignment vertical="center"/>
      <protection/>
    </xf>
    <xf numFmtId="3" fontId="268" fillId="4" borderId="23" xfId="34" applyNumberFormat="1" applyFont="1" applyFill="1" applyBorder="1" applyAlignment="1" applyProtection="1">
      <alignment vertical="center"/>
      <protection/>
    </xf>
    <xf numFmtId="3" fontId="268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5" fillId="45" borderId="62" xfId="34" applyNumberFormat="1" applyFont="1" applyFill="1" applyBorder="1" applyAlignment="1" applyProtection="1">
      <alignment horizontal="center" vertical="center"/>
      <protection/>
    </xf>
    <xf numFmtId="188" fontId="235" fillId="45" borderId="64" xfId="34" applyNumberFormat="1" applyFont="1" applyFill="1" applyBorder="1" applyAlignment="1" applyProtection="1">
      <alignment horizontal="center" vertical="center"/>
      <protection/>
    </xf>
    <xf numFmtId="188" fontId="235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3" fillId="45" borderId="87" xfId="34" applyNumberFormat="1" applyFont="1" applyFill="1" applyBorder="1" applyAlignment="1" applyProtection="1">
      <alignment horizontal="center" vertical="center"/>
      <protection/>
    </xf>
    <xf numFmtId="188" fontId="243" fillId="45" borderId="84" xfId="34" applyNumberFormat="1" applyFont="1" applyFill="1" applyBorder="1" applyAlignment="1" applyProtection="1">
      <alignment horizontal="center" vertical="center"/>
      <protection/>
    </xf>
    <xf numFmtId="188" fontId="243" fillId="53" borderId="88" xfId="34" applyNumberFormat="1" applyFont="1" applyFill="1" applyBorder="1" applyAlignment="1" applyProtection="1">
      <alignment horizontal="center" vertical="center"/>
      <protection/>
    </xf>
    <xf numFmtId="188" fontId="243" fillId="53" borderId="39" xfId="34" applyNumberFormat="1" applyFont="1" applyFill="1" applyBorder="1" applyAlignment="1" applyProtection="1">
      <alignment horizontal="center" vertical="center"/>
      <protection/>
    </xf>
    <xf numFmtId="178" fontId="273" fillId="52" borderId="113" xfId="42" applyNumberFormat="1" applyFont="1" applyFill="1" applyBorder="1" applyAlignment="1">
      <alignment horizontal="right" vertical="center"/>
      <protection/>
    </xf>
    <xf numFmtId="181" fontId="271" fillId="52" borderId="50" xfId="42" applyNumberFormat="1" applyFont="1" applyFill="1" applyBorder="1" applyAlignment="1" quotePrefix="1">
      <alignment horizontal="right" vertical="center"/>
      <protection/>
    </xf>
    <xf numFmtId="0" fontId="267" fillId="52" borderId="114" xfId="42" applyFont="1" applyFill="1" applyBorder="1" applyAlignment="1">
      <alignment horizontal="center" vertical="center" wrapText="1"/>
      <protection/>
    </xf>
    <xf numFmtId="3" fontId="267" fillId="52" borderId="89" xfId="34" applyNumberFormat="1" applyFont="1" applyFill="1" applyBorder="1" applyAlignment="1" applyProtection="1">
      <alignment vertical="center"/>
      <protection/>
    </xf>
    <xf numFmtId="3" fontId="268" fillId="52" borderId="49" xfId="34" applyNumberFormat="1" applyFont="1" applyFill="1" applyBorder="1" applyAlignment="1">
      <alignment vertical="center"/>
      <protection/>
    </xf>
    <xf numFmtId="3" fontId="268" fillId="52" borderId="115" xfId="34" applyNumberFormat="1" applyFont="1" applyFill="1" applyBorder="1" applyAlignment="1">
      <alignment vertical="center"/>
      <protection/>
    </xf>
    <xf numFmtId="3" fontId="268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6" fillId="39" borderId="103" xfId="38" applyNumberFormat="1" applyFont="1" applyFill="1" applyBorder="1" applyProtection="1">
      <alignment/>
      <protection/>
    </xf>
    <xf numFmtId="190" fontId="274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5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6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7" fillId="48" borderId="12" xfId="34" applyFont="1" applyFill="1" applyBorder="1" applyAlignment="1" applyProtection="1">
      <alignment horizontal="center" vertical="center"/>
      <protection locked="0"/>
    </xf>
    <xf numFmtId="3" fontId="277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6" fillId="39" borderId="0" xfId="34" applyFont="1" applyFill="1" applyAlignment="1">
      <alignment vertical="center"/>
      <protection/>
    </xf>
    <xf numFmtId="0" fontId="276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6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8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8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9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5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0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1" fillId="39" borderId="25" xfId="0" applyNumberFormat="1" applyFont="1" applyFill="1" applyBorder="1" applyAlignment="1" applyProtection="1" quotePrefix="1">
      <alignment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1" fillId="39" borderId="105" xfId="0" applyNumberFormat="1" applyFont="1" applyFill="1" applyBorder="1" applyAlignment="1" applyProtection="1" quotePrefix="1">
      <alignment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3" fillId="26" borderId="0" xfId="40" applyFont="1" applyFill="1" applyProtection="1">
      <alignment/>
      <protection/>
    </xf>
    <xf numFmtId="0" fontId="241" fillId="26" borderId="0" xfId="37" applyFont="1" applyFill="1" applyAlignment="1" applyProtection="1">
      <alignment horizontal="center" vertical="center"/>
      <protection/>
    </xf>
    <xf numFmtId="0" fontId="284" fillId="26" borderId="0" xfId="46" applyFont="1" applyFill="1" applyBorder="1" applyAlignment="1" applyProtection="1">
      <alignment horizontal="left"/>
      <protection/>
    </xf>
    <xf numFmtId="0" fontId="242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0" fillId="26" borderId="0" xfId="0" applyNumberFormat="1" applyFont="1" applyFill="1" applyBorder="1" applyAlignment="1" applyProtection="1">
      <alignment horizontal="left"/>
      <protection/>
    </xf>
    <xf numFmtId="0" fontId="241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5" fillId="39" borderId="12" xfId="40" applyNumberFormat="1" applyFont="1" applyFill="1" applyBorder="1" applyAlignment="1" applyProtection="1">
      <alignment horizontal="center" vertical="center"/>
      <protection/>
    </xf>
    <xf numFmtId="186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7" fillId="39" borderId="12" xfId="0" applyNumberFormat="1" applyFont="1" applyFill="1" applyBorder="1" applyAlignment="1" applyProtection="1">
      <alignment horizontal="center" vertical="center"/>
      <protection/>
    </xf>
    <xf numFmtId="0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7" fillId="26" borderId="0" xfId="34" applyFont="1" applyFill="1" applyBorder="1" applyAlignment="1" applyProtection="1" quotePrefix="1">
      <alignment/>
      <protection/>
    </xf>
    <xf numFmtId="0" fontId="286" fillId="26" borderId="0" xfId="37" applyFont="1" applyFill="1" applyBorder="1" applyAlignment="1" applyProtection="1">
      <alignment horizontal="right"/>
      <protection/>
    </xf>
    <xf numFmtId="0" fontId="277" fillId="26" borderId="0" xfId="40" applyFont="1" applyFill="1" applyBorder="1" applyAlignment="1" applyProtection="1">
      <alignment horizontal="right"/>
      <protection/>
    </xf>
    <xf numFmtId="186" fontId="287" fillId="39" borderId="12" xfId="46" applyNumberFormat="1" applyFont="1" applyFill="1" applyBorder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8" fillId="26" borderId="0" xfId="40" applyFont="1" applyFill="1" applyBorder="1" applyAlignment="1" applyProtection="1">
      <alignment horizontal="center"/>
      <protection/>
    </xf>
    <xf numFmtId="189" fontId="242" fillId="26" borderId="0" xfId="47" applyNumberFormat="1" applyFont="1" applyFill="1" applyBorder="1" applyAlignment="1" applyProtection="1">
      <alignment/>
      <protection/>
    </xf>
    <xf numFmtId="38" fontId="242" fillId="26" borderId="0" xfId="47" applyNumberFormat="1" applyFont="1" applyFill="1" applyBorder="1" applyProtection="1">
      <alignment/>
      <protection/>
    </xf>
    <xf numFmtId="0" fontId="242" fillId="26" borderId="0" xfId="47" applyNumberFormat="1" applyFont="1" applyFill="1" applyAlignment="1" applyProtection="1">
      <alignment/>
      <protection/>
    </xf>
    <xf numFmtId="0" fontId="286" fillId="26" borderId="0" xfId="37" applyFont="1" applyFill="1" applyBorder="1" applyAlignment="1" applyProtection="1" quotePrefix="1">
      <alignment horizontal="left"/>
      <protection/>
    </xf>
    <xf numFmtId="0" fontId="289" fillId="26" borderId="0" xfId="37" applyFont="1" applyFill="1" applyBorder="1" applyAlignment="1" applyProtection="1">
      <alignment/>
      <protection/>
    </xf>
    <xf numFmtId="179" fontId="290" fillId="39" borderId="12" xfId="34" applyNumberFormat="1" applyFont="1" applyFill="1" applyBorder="1" applyAlignment="1" applyProtection="1">
      <alignment horizontal="center" vertical="center"/>
      <protection/>
    </xf>
    <xf numFmtId="0" fontId="291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8" fillId="42" borderId="126" xfId="37" applyNumberFormat="1" applyFont="1" applyFill="1" applyBorder="1" applyAlignment="1" applyProtection="1" quotePrefix="1">
      <alignment horizontal="center" wrapText="1"/>
      <protection/>
    </xf>
    <xf numFmtId="195" fontId="25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2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9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8" fillId="42" borderId="132" xfId="37" applyNumberFormat="1" applyFont="1" applyFill="1" applyBorder="1" applyAlignment="1" applyProtection="1" quotePrefix="1">
      <alignment horizontal="center"/>
      <protection/>
    </xf>
    <xf numFmtId="179" fontId="294" fillId="42" borderId="132" xfId="37" applyNumberFormat="1" applyFont="1" applyFill="1" applyBorder="1" applyAlignment="1" applyProtection="1" quotePrefix="1">
      <alignment horizontal="center"/>
      <protection/>
    </xf>
    <xf numFmtId="196" fontId="241" fillId="61" borderId="132" xfId="37" applyNumberFormat="1" applyFont="1" applyFill="1" applyBorder="1" applyAlignment="1" applyProtection="1" quotePrefix="1">
      <alignment horizontal="center"/>
      <protection/>
    </xf>
    <xf numFmtId="179" fontId="239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3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5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1" fillId="39" borderId="82" xfId="37" applyNumberFormat="1" applyFont="1" applyFill="1" applyBorder="1" applyAlignment="1" applyProtection="1" quotePrefix="1">
      <alignment/>
      <protection/>
    </xf>
    <xf numFmtId="189" fontId="281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5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1" fillId="26" borderId="105" xfId="37" applyNumberFormat="1" applyFont="1" applyFill="1" applyBorder="1" applyAlignment="1" applyProtection="1" quotePrefix="1">
      <alignment/>
      <protection/>
    </xf>
    <xf numFmtId="189" fontId="281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1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0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6" fillId="65" borderId="159" xfId="37" applyNumberFormat="1" applyFont="1" applyFill="1" applyBorder="1" applyAlignment="1" applyProtection="1">
      <alignment horizontal="center"/>
      <protection/>
    </xf>
    <xf numFmtId="190" fontId="297" fillId="65" borderId="160" xfId="37" applyNumberFormat="1" applyFont="1" applyFill="1" applyBorder="1" applyAlignment="1" applyProtection="1">
      <alignment horizontal="center"/>
      <protection/>
    </xf>
    <xf numFmtId="190" fontId="298" fillId="66" borderId="159" xfId="37" applyNumberFormat="1" applyFont="1" applyFill="1" applyBorder="1" applyAlignment="1" applyProtection="1">
      <alignment horizontal="center"/>
      <protection/>
    </xf>
    <xf numFmtId="190" fontId="299" fillId="66" borderId="160" xfId="37" applyNumberFormat="1" applyFont="1" applyFill="1" applyBorder="1" applyAlignment="1" applyProtection="1">
      <alignment horizontal="center"/>
      <protection/>
    </xf>
    <xf numFmtId="190" fontId="300" fillId="67" borderId="161" xfId="37" applyNumberFormat="1" applyFont="1" applyFill="1" applyBorder="1" applyAlignment="1" applyProtection="1">
      <alignment horizontal="center"/>
      <protection/>
    </xf>
    <xf numFmtId="190" fontId="301" fillId="36" borderId="162" xfId="37" applyNumberFormat="1" applyFont="1" applyFill="1" applyBorder="1" applyAlignment="1" applyProtection="1">
      <alignment horizontal="center"/>
      <protection/>
    </xf>
    <xf numFmtId="190" fontId="13" fillId="39" borderId="163" xfId="37" applyNumberFormat="1" applyFont="1" applyFill="1" applyBorder="1" applyAlignment="1" applyProtection="1">
      <alignment horizontal="center"/>
      <protection/>
    </xf>
    <xf numFmtId="190" fontId="8" fillId="39" borderId="164" xfId="37" applyNumberFormat="1" applyFont="1" applyFill="1" applyBorder="1" applyAlignment="1" applyProtection="1">
      <alignment horizontal="center"/>
      <protection/>
    </xf>
    <xf numFmtId="190" fontId="296" fillId="65" borderId="165" xfId="37" applyNumberFormat="1" applyFont="1" applyFill="1" applyBorder="1" applyAlignment="1" applyProtection="1">
      <alignment horizontal="center"/>
      <protection/>
    </xf>
    <xf numFmtId="190" fontId="297" fillId="65" borderId="166" xfId="37" applyNumberFormat="1" applyFont="1" applyFill="1" applyBorder="1" applyAlignment="1" applyProtection="1">
      <alignment horizontal="center"/>
      <protection/>
    </xf>
    <xf numFmtId="190" fontId="298" fillId="66" borderId="165" xfId="37" applyNumberFormat="1" applyFont="1" applyFill="1" applyBorder="1" applyAlignment="1" applyProtection="1">
      <alignment horizontal="center"/>
      <protection/>
    </xf>
    <xf numFmtId="190" fontId="299" fillId="66" borderId="166" xfId="37" applyNumberFormat="1" applyFont="1" applyFill="1" applyBorder="1" applyAlignment="1" applyProtection="1">
      <alignment horizontal="center"/>
      <protection/>
    </xf>
    <xf numFmtId="190" fontId="300" fillId="67" borderId="167" xfId="37" applyNumberFormat="1" applyFont="1" applyFill="1" applyBorder="1" applyAlignment="1" applyProtection="1">
      <alignment horizontal="center"/>
      <protection/>
    </xf>
    <xf numFmtId="190" fontId="301" fillId="36" borderId="153" xfId="37" applyNumberFormat="1" applyFont="1" applyFill="1" applyBorder="1" applyAlignment="1" applyProtection="1">
      <alignment horizontal="center"/>
      <protection/>
    </xf>
    <xf numFmtId="190" fontId="13" fillId="39" borderId="168" xfId="37" applyNumberFormat="1" applyFont="1" applyFill="1" applyBorder="1" applyAlignment="1" applyProtection="1">
      <alignment horizontal="center"/>
      <protection/>
    </xf>
    <xf numFmtId="190" fontId="8" fillId="39" borderId="169" xfId="37" applyNumberFormat="1" applyFont="1" applyFill="1" applyBorder="1" applyAlignment="1" applyProtection="1">
      <alignment horizontal="center"/>
      <protection/>
    </xf>
    <xf numFmtId="0" fontId="214" fillId="0" borderId="0" xfId="37" applyProtection="1">
      <alignment/>
      <protection/>
    </xf>
    <xf numFmtId="0" fontId="214" fillId="0" borderId="0" xfId="37" applyNumberFormat="1" applyProtection="1">
      <alignment/>
      <protection/>
    </xf>
    <xf numFmtId="186" fontId="237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9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2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7" fillId="48" borderId="12" xfId="34" applyNumberFormat="1" applyFont="1" applyFill="1" applyBorder="1" applyAlignment="1" applyProtection="1">
      <alignment horizontal="center" vertical="center"/>
      <protection/>
    </xf>
    <xf numFmtId="3" fontId="277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6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99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3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6" fillId="48" borderId="17" xfId="34" applyNumberFormat="1" applyFont="1" applyFill="1" applyBorder="1" applyAlignment="1" applyProtection="1">
      <alignment horizontal="right" vertical="center"/>
      <protection locked="0"/>
    </xf>
    <xf numFmtId="3" fontId="246" fillId="48" borderId="12" xfId="34" applyNumberFormat="1" applyFont="1" applyFill="1" applyBorder="1" applyAlignment="1" applyProtection="1">
      <alignment horizontal="right" vertical="center"/>
      <protection locked="0"/>
    </xf>
    <xf numFmtId="3" fontId="246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6" fillId="26" borderId="17" xfId="34" applyNumberFormat="1" applyFont="1" applyFill="1" applyBorder="1" applyAlignment="1" applyProtection="1">
      <alignment horizontal="right" vertical="center"/>
      <protection locked="0"/>
    </xf>
    <xf numFmtId="3" fontId="246" fillId="26" borderId="12" xfId="34" applyNumberFormat="1" applyFont="1" applyFill="1" applyBorder="1" applyAlignment="1" applyProtection="1">
      <alignment horizontal="right" vertical="center"/>
      <protection locked="0"/>
    </xf>
    <xf numFmtId="3" fontId="246" fillId="26" borderId="18" xfId="34" applyNumberFormat="1" applyFont="1" applyFill="1" applyBorder="1" applyAlignment="1" applyProtection="1">
      <alignment horizontal="right" vertical="center"/>
      <protection locked="0"/>
    </xf>
    <xf numFmtId="200" fontId="249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9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6" fillId="39" borderId="91" xfId="34" applyFont="1" applyFill="1" applyBorder="1" applyAlignment="1">
      <alignment horizontal="center" vertical="center" wrapText="1"/>
      <protection/>
    </xf>
    <xf numFmtId="182" fontId="301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3" fillId="45" borderId="17" xfId="34" applyNumberFormat="1" applyFont="1" applyFill="1" applyBorder="1" applyAlignment="1" applyProtection="1">
      <alignment horizontal="center" vertical="center"/>
      <protection/>
    </xf>
    <xf numFmtId="188" fontId="243" fillId="45" borderId="12" xfId="34" applyNumberFormat="1" applyFont="1" applyFill="1" applyBorder="1" applyAlignment="1" applyProtection="1">
      <alignment horizontal="center" vertical="center"/>
      <protection/>
    </xf>
    <xf numFmtId="188" fontId="243" fillId="45" borderId="18" xfId="34" applyNumberFormat="1" applyFont="1" applyFill="1" applyBorder="1" applyAlignment="1" applyProtection="1">
      <alignment horizontal="center" vertical="center"/>
      <protection/>
    </xf>
    <xf numFmtId="0" fontId="248" fillId="47" borderId="49" xfId="42" applyFont="1" applyFill="1" applyBorder="1" applyAlignment="1" applyProtection="1">
      <alignment horizontal="right" vertical="center"/>
      <protection/>
    </xf>
    <xf numFmtId="188" fontId="243" fillId="45" borderId="75" xfId="34" applyNumberFormat="1" applyFont="1" applyFill="1" applyBorder="1" applyAlignment="1" applyProtection="1">
      <alignment horizontal="center" vertical="center"/>
      <protection/>
    </xf>
    <xf numFmtId="188" fontId="243" fillId="45" borderId="72" xfId="34" applyNumberFormat="1" applyFont="1" applyFill="1" applyBorder="1" applyAlignment="1" applyProtection="1">
      <alignment horizontal="center" vertical="center"/>
      <protection/>
    </xf>
    <xf numFmtId="188" fontId="243" fillId="45" borderId="70" xfId="34" applyNumberFormat="1" applyFont="1" applyFill="1" applyBorder="1" applyAlignment="1" applyProtection="1">
      <alignment horizontal="center" vertical="center"/>
      <protection/>
    </xf>
    <xf numFmtId="188" fontId="243" fillId="45" borderId="67" xfId="34" applyNumberFormat="1" applyFont="1" applyFill="1" applyBorder="1" applyAlignment="1" applyProtection="1">
      <alignment horizontal="center" vertical="center"/>
      <protection/>
    </xf>
    <xf numFmtId="188" fontId="243" fillId="53" borderId="87" xfId="34" applyNumberFormat="1" applyFont="1" applyFill="1" applyBorder="1" applyAlignment="1" applyProtection="1">
      <alignment horizontal="center" vertical="center"/>
      <protection/>
    </xf>
    <xf numFmtId="188" fontId="243" fillId="53" borderId="84" xfId="34" applyNumberFormat="1" applyFont="1" applyFill="1" applyBorder="1" applyAlignment="1" applyProtection="1">
      <alignment horizontal="center" vertical="center"/>
      <protection/>
    </xf>
    <xf numFmtId="188" fontId="243" fillId="48" borderId="17" xfId="34" applyNumberFormat="1" applyFont="1" applyFill="1" applyBorder="1" applyAlignment="1" applyProtection="1">
      <alignment horizontal="center" vertical="center"/>
      <protection/>
    </xf>
    <xf numFmtId="188" fontId="243" fillId="48" borderId="12" xfId="34" applyNumberFormat="1" applyFont="1" applyFill="1" applyBorder="1" applyAlignment="1" applyProtection="1">
      <alignment horizontal="center" vertical="center"/>
      <protection/>
    </xf>
    <xf numFmtId="188" fontId="243" fillId="48" borderId="18" xfId="34" applyNumberFormat="1" applyFont="1" applyFill="1" applyBorder="1" applyAlignment="1" applyProtection="1">
      <alignment horizontal="center" vertical="center"/>
      <protection/>
    </xf>
    <xf numFmtId="188" fontId="243" fillId="4" borderId="18" xfId="34" applyNumberFormat="1" applyFont="1" applyFill="1" applyBorder="1" applyAlignment="1" applyProtection="1">
      <alignment horizontal="center" vertical="center"/>
      <protection/>
    </xf>
    <xf numFmtId="188" fontId="243" fillId="5" borderId="18" xfId="34" applyNumberFormat="1" applyFont="1" applyFill="1" applyBorder="1" applyAlignment="1" applyProtection="1">
      <alignment horizontal="center" vertical="center"/>
      <protection/>
    </xf>
    <xf numFmtId="188" fontId="243" fillId="45" borderId="38" xfId="34" applyNumberFormat="1" applyFont="1" applyFill="1" applyBorder="1" applyAlignment="1" applyProtection="1">
      <alignment horizontal="center" vertical="center"/>
      <protection/>
    </xf>
    <xf numFmtId="188" fontId="243" fillId="45" borderId="36" xfId="34" applyNumberFormat="1" applyFont="1" applyFill="1" applyBorder="1" applyAlignment="1" applyProtection="1">
      <alignment horizontal="center" vertical="center"/>
      <protection/>
    </xf>
    <xf numFmtId="188" fontId="243" fillId="26" borderId="17" xfId="34" applyNumberFormat="1" applyFont="1" applyFill="1" applyBorder="1" applyAlignment="1" applyProtection="1">
      <alignment horizontal="center" vertical="center"/>
      <protection/>
    </xf>
    <xf numFmtId="188" fontId="243" fillId="26" borderId="12" xfId="34" applyNumberFormat="1" applyFont="1" applyFill="1" applyBorder="1" applyAlignment="1" applyProtection="1">
      <alignment horizontal="center" vertical="center"/>
      <protection/>
    </xf>
    <xf numFmtId="188" fontId="243" fillId="26" borderId="18" xfId="34" applyNumberFormat="1" applyFont="1" applyFill="1" applyBorder="1" applyAlignment="1" applyProtection="1">
      <alignment horizontal="center" vertical="center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4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5" fillId="70" borderId="0" xfId="36" applyFont="1" applyFill="1" applyBorder="1">
      <alignment/>
      <protection/>
    </xf>
    <xf numFmtId="0" fontId="305" fillId="70" borderId="0" xfId="36" applyFont="1" applyFill="1" applyBorder="1" applyAlignment="1">
      <alignment/>
      <protection/>
    </xf>
    <xf numFmtId="0" fontId="305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5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6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6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6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6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7" fillId="71" borderId="66" xfId="34" applyNumberFormat="1" applyFont="1" applyFill="1" applyBorder="1" applyAlignment="1" quotePrefix="1">
      <alignment horizontal="center"/>
      <protection/>
    </xf>
    <xf numFmtId="0" fontId="307" fillId="71" borderId="66" xfId="34" applyFont="1" applyFill="1" applyBorder="1">
      <alignment/>
      <protection/>
    </xf>
    <xf numFmtId="49" fontId="306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8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9" fillId="71" borderId="97" xfId="34" applyNumberFormat="1" applyFont="1" applyFill="1" applyBorder="1" applyAlignment="1">
      <alignment horizontal="center"/>
      <protection/>
    </xf>
    <xf numFmtId="182" fontId="310" fillId="71" borderId="61" xfId="34" applyNumberFormat="1" applyFont="1" applyFill="1" applyBorder="1" applyAlignment="1">
      <alignment horizontal="left"/>
      <protection/>
    </xf>
    <xf numFmtId="182" fontId="311" fillId="71" borderId="61" xfId="34" applyNumberFormat="1" applyFont="1" applyFill="1" applyBorder="1" applyAlignment="1">
      <alignment horizontal="left"/>
      <protection/>
    </xf>
    <xf numFmtId="0" fontId="307" fillId="71" borderId="142" xfId="34" applyFont="1" applyFill="1" applyBorder="1">
      <alignment/>
      <protection/>
    </xf>
    <xf numFmtId="49" fontId="312" fillId="71" borderId="64" xfId="34" applyNumberFormat="1" applyFont="1" applyFill="1" applyBorder="1" applyAlignment="1" quotePrefix="1">
      <alignment horizontal="center"/>
      <protection/>
    </xf>
    <xf numFmtId="0" fontId="307" fillId="71" borderId="111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313" fillId="71" borderId="64" xfId="34" applyFont="1" applyFill="1" applyBorder="1">
      <alignment/>
      <protection/>
    </xf>
    <xf numFmtId="0" fontId="307" fillId="71" borderId="64" xfId="34" applyFont="1" applyFill="1" applyBorder="1" applyAlignment="1">
      <alignment horizontal="left"/>
      <protection/>
    </xf>
    <xf numFmtId="0" fontId="305" fillId="0" borderId="0" xfId="36" applyFont="1" applyFill="1" applyBorder="1" quotePrefix="1">
      <alignment/>
      <protection/>
    </xf>
    <xf numFmtId="182" fontId="305" fillId="0" borderId="0" xfId="36" applyNumberFormat="1" applyFont="1" applyFill="1" applyBorder="1">
      <alignment/>
      <protection/>
    </xf>
    <xf numFmtId="0" fontId="307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4" fillId="71" borderId="66" xfId="34" applyFont="1" applyFill="1" applyBorder="1">
      <alignment/>
      <protection/>
    </xf>
    <xf numFmtId="182" fontId="315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2" fontId="310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2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7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6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6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6" fillId="71" borderId="176" xfId="34" applyFont="1" applyFill="1" applyBorder="1" applyAlignment="1">
      <alignment horizontal="left"/>
      <protection/>
    </xf>
    <xf numFmtId="0" fontId="312" fillId="0" borderId="0" xfId="34" applyNumberFormat="1" applyFont="1" applyFill="1" applyBorder="1" applyAlignment="1" quotePrefix="1">
      <alignment horizontal="center"/>
      <protection/>
    </xf>
    <xf numFmtId="0" fontId="316" fillId="0" borderId="0" xfId="34" applyFont="1" applyFill="1" applyBorder="1" applyAlignment="1">
      <alignment horizontal="left"/>
      <protection/>
    </xf>
    <xf numFmtId="0" fontId="305" fillId="70" borderId="12" xfId="36" applyFont="1" applyFill="1" applyBorder="1">
      <alignment/>
      <protection/>
    </xf>
    <xf numFmtId="0" fontId="305" fillId="70" borderId="12" xfId="36" applyFont="1" applyFill="1" applyBorder="1" applyAlignment="1">
      <alignment/>
      <protection/>
    </xf>
    <xf numFmtId="0" fontId="305" fillId="73" borderId="12" xfId="36" applyFont="1" applyFill="1" applyBorder="1">
      <alignment/>
      <protection/>
    </xf>
    <xf numFmtId="0" fontId="305" fillId="0" borderId="12" xfId="36" applyFont="1" applyFill="1" applyBorder="1">
      <alignment/>
      <protection/>
    </xf>
    <xf numFmtId="14" fontId="305" fillId="71" borderId="12" xfId="36" applyNumberFormat="1" applyFont="1" applyFill="1" applyBorder="1" applyAlignment="1">
      <alignment horizontal="left"/>
      <protection/>
    </xf>
    <xf numFmtId="49" fontId="237" fillId="26" borderId="12" xfId="34" applyNumberFormat="1" applyFont="1" applyFill="1" applyBorder="1" applyAlignment="1" applyProtection="1">
      <alignment horizontal="center" vertical="center"/>
      <protection locked="0"/>
    </xf>
    <xf numFmtId="49" fontId="249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9" fillId="71" borderId="97" xfId="34" applyNumberFormat="1" applyFont="1" applyFill="1" applyBorder="1" applyAlignment="1">
      <alignment horizontal="center"/>
      <protection/>
    </xf>
    <xf numFmtId="49" fontId="317" fillId="71" borderId="66" xfId="34" applyNumberFormat="1" applyFont="1" applyFill="1" applyBorder="1" applyAlignment="1" quotePrefix="1">
      <alignment horizontal="center"/>
      <protection/>
    </xf>
    <xf numFmtId="49" fontId="312" fillId="71" borderId="63" xfId="34" applyNumberFormat="1" applyFont="1" applyFill="1" applyBorder="1" applyAlignment="1" quotePrefix="1">
      <alignment horizontal="center"/>
      <protection/>
    </xf>
    <xf numFmtId="49" fontId="306" fillId="71" borderId="63" xfId="34" applyNumberFormat="1" applyFont="1" applyFill="1" applyBorder="1" applyAlignment="1" quotePrefix="1">
      <alignment horizontal="center"/>
      <protection/>
    </xf>
    <xf numFmtId="49" fontId="312" fillId="71" borderId="176" xfId="34" applyNumberFormat="1" applyFont="1" applyFill="1" applyBorder="1" applyAlignment="1" quotePrefix="1">
      <alignment horizontal="center"/>
      <protection/>
    </xf>
    <xf numFmtId="49" fontId="306" fillId="71" borderId="129" xfId="34" applyNumberFormat="1" applyFont="1" applyFill="1" applyBorder="1" applyAlignment="1" quotePrefix="1">
      <alignment horizontal="center"/>
      <protection/>
    </xf>
    <xf numFmtId="49" fontId="312" fillId="71" borderId="66" xfId="34" applyNumberFormat="1" applyFont="1" applyFill="1" applyBorder="1" applyAlignment="1" quotePrefix="1">
      <alignment horizontal="center"/>
      <protection/>
    </xf>
    <xf numFmtId="49" fontId="247" fillId="71" borderId="64" xfId="34" applyNumberFormat="1" applyFont="1" applyFill="1" applyBorder="1" applyAlignment="1" quotePrefix="1">
      <alignment horizontal="center"/>
      <protection/>
    </xf>
    <xf numFmtId="0" fontId="239" fillId="26" borderId="23" xfId="0" applyFont="1" applyFill="1" applyBorder="1" applyAlignment="1" applyProtection="1">
      <alignment horizontal="center" vertical="center" wrapText="1"/>
      <protection/>
    </xf>
    <xf numFmtId="0" fontId="239" fillId="26" borderId="24" xfId="0" applyFont="1" applyFill="1" applyBorder="1" applyAlignment="1" applyProtection="1">
      <alignment horizontal="center" vertical="center" wrapText="1"/>
      <protection/>
    </xf>
    <xf numFmtId="0" fontId="239" fillId="26" borderId="22" xfId="0" applyFont="1" applyFill="1" applyBorder="1" applyAlignment="1" applyProtection="1">
      <alignment horizontal="center" vertical="center" wrapText="1"/>
      <protection/>
    </xf>
    <xf numFmtId="0" fontId="276" fillId="39" borderId="0" xfId="34" applyFont="1" applyFill="1" applyAlignment="1">
      <alignment horizontal="center" vertical="center"/>
      <protection/>
    </xf>
    <xf numFmtId="0" fontId="118" fillId="39" borderId="0" xfId="0" applyFont="1" applyFill="1" applyAlignment="1" quotePrefix="1">
      <alignment vertical="center"/>
    </xf>
    <xf numFmtId="0" fontId="217" fillId="76" borderId="0" xfId="36" applyFill="1">
      <alignment/>
      <protection/>
    </xf>
    <xf numFmtId="0" fontId="217" fillId="76" borderId="0" xfId="36" applyFill="1" applyAlignment="1">
      <alignment/>
      <protection/>
    </xf>
    <xf numFmtId="0" fontId="217" fillId="26" borderId="0" xfId="36" applyFill="1">
      <alignment/>
      <protection/>
    </xf>
    <xf numFmtId="0" fontId="217" fillId="26" borderId="0" xfId="36" applyFill="1" applyAlignment="1">
      <alignment/>
      <protection/>
    </xf>
    <xf numFmtId="188" fontId="243" fillId="29" borderId="31" xfId="34" applyNumberFormat="1" applyFont="1" applyFill="1" applyBorder="1" applyAlignment="1" applyProtection="1">
      <alignment horizontal="center" vertical="center"/>
      <protection/>
    </xf>
    <xf numFmtId="188" fontId="243" fillId="4" borderId="97" xfId="34" applyNumberFormat="1" applyFont="1" applyFill="1" applyBorder="1" applyAlignment="1" applyProtection="1">
      <alignment horizontal="center" vertical="center"/>
      <protection/>
    </xf>
    <xf numFmtId="188" fontId="243" fillId="4" borderId="17" xfId="34" applyNumberFormat="1" applyFont="1" applyFill="1" applyBorder="1" applyAlignment="1" applyProtection="1">
      <alignment horizontal="center" vertical="center"/>
      <protection/>
    </xf>
    <xf numFmtId="188" fontId="243" fillId="4" borderId="13" xfId="34" applyNumberFormat="1" applyFont="1" applyFill="1" applyBorder="1" applyAlignment="1" applyProtection="1">
      <alignment horizontal="center" vertical="center"/>
      <protection/>
    </xf>
    <xf numFmtId="188" fontId="243" fillId="5" borderId="97" xfId="34" applyNumberFormat="1" applyFont="1" applyFill="1" applyBorder="1" applyAlignment="1" applyProtection="1">
      <alignment horizontal="center" vertical="center"/>
      <protection/>
    </xf>
    <xf numFmtId="188" fontId="243" fillId="5" borderId="17" xfId="34" applyNumberFormat="1" applyFont="1" applyFill="1" applyBorder="1" applyAlignment="1" applyProtection="1">
      <alignment horizontal="center" vertical="center"/>
      <protection/>
    </xf>
    <xf numFmtId="188" fontId="243" fillId="5" borderId="13" xfId="34" applyNumberFormat="1" applyFont="1" applyFill="1" applyBorder="1" applyAlignment="1" applyProtection="1">
      <alignment horizontal="center" vertical="center"/>
      <protection/>
    </xf>
    <xf numFmtId="188" fontId="243" fillId="45" borderId="124" xfId="34" applyNumberFormat="1" applyFont="1" applyFill="1" applyBorder="1" applyAlignment="1" applyProtection="1">
      <alignment horizontal="center" vertical="center"/>
      <protection/>
    </xf>
    <xf numFmtId="188" fontId="243" fillId="45" borderId="111" xfId="34" applyNumberFormat="1" applyFont="1" applyFill="1" applyBorder="1" applyAlignment="1" applyProtection="1">
      <alignment horizontal="center" vertical="center"/>
      <protection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188" fontId="243" fillId="53" borderId="180" xfId="34" applyNumberFormat="1" applyFont="1" applyFill="1" applyBorder="1" applyAlignment="1" applyProtection="1">
      <alignment horizontal="center" vertical="center"/>
      <protection/>
    </xf>
    <xf numFmtId="188" fontId="243" fillId="29" borderId="181" xfId="34" applyNumberFormat="1" applyFont="1" applyFill="1" applyBorder="1" applyAlignment="1" applyProtection="1">
      <alignment horizontal="center" vertical="center"/>
      <protection/>
    </xf>
    <xf numFmtId="188" fontId="243" fillId="29" borderId="182" xfId="34" applyNumberFormat="1" applyFont="1" applyFill="1" applyBorder="1" applyAlignment="1" applyProtection="1">
      <alignment horizontal="center" vertical="center"/>
      <protection/>
    </xf>
    <xf numFmtId="188" fontId="243" fillId="53" borderId="183" xfId="34" applyNumberFormat="1" applyFont="1" applyFill="1" applyBorder="1" applyAlignment="1" applyProtection="1">
      <alignment horizontal="center" vertical="center"/>
      <protection/>
    </xf>
    <xf numFmtId="188" fontId="243" fillId="53" borderId="171" xfId="34" applyNumberFormat="1" applyFont="1" applyFill="1" applyBorder="1" applyAlignment="1" applyProtection="1">
      <alignment horizontal="center" vertical="center"/>
      <protection/>
    </xf>
    <xf numFmtId="181" fontId="318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0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9" fillId="45" borderId="125" xfId="47" applyNumberFormat="1" applyFont="1" applyFill="1" applyBorder="1" applyAlignment="1" applyProtection="1">
      <alignment/>
      <protection/>
    </xf>
    <xf numFmtId="38" fontId="319" fillId="45" borderId="47" xfId="47" applyNumberFormat="1" applyFont="1" applyFill="1" applyBorder="1" applyAlignment="1" applyProtection="1">
      <alignment/>
      <protection/>
    </xf>
    <xf numFmtId="38" fontId="319" fillId="45" borderId="147" xfId="47" applyNumberFormat="1" applyFont="1" applyFill="1" applyBorder="1" applyAlignment="1" applyProtection="1">
      <alignment/>
      <protection/>
    </xf>
    <xf numFmtId="197" fontId="320" fillId="45" borderId="66" xfId="3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1" fillId="45" borderId="145" xfId="37" applyNumberFormat="1" applyFont="1" applyFill="1" applyBorder="1" applyAlignment="1" applyProtection="1">
      <alignment/>
      <protection/>
    </xf>
    <xf numFmtId="38" fontId="319" fillId="45" borderId="125" xfId="47" applyNumberFormat="1" applyFont="1" applyFill="1" applyBorder="1" applyAlignment="1" applyProtection="1">
      <alignment horizontal="center"/>
      <protection/>
    </xf>
    <xf numFmtId="38" fontId="319" fillId="45" borderId="47" xfId="47" applyNumberFormat="1" applyFont="1" applyFill="1" applyBorder="1" applyAlignment="1" applyProtection="1">
      <alignment horizontal="center"/>
      <protection/>
    </xf>
    <xf numFmtId="38" fontId="319" fillId="45" borderId="147" xfId="47" applyNumberFormat="1" applyFont="1" applyFill="1" applyBorder="1" applyAlignment="1" applyProtection="1">
      <alignment horizontal="center"/>
      <protection/>
    </xf>
    <xf numFmtId="188" fontId="243" fillId="26" borderId="13" xfId="34" applyNumberFormat="1" applyFont="1" applyFill="1" applyBorder="1" applyAlignment="1" applyProtection="1">
      <alignment horizontal="center" vertical="center"/>
      <protection/>
    </xf>
    <xf numFmtId="188" fontId="243" fillId="45" borderId="60" xfId="34" applyNumberFormat="1" applyFont="1" applyFill="1" applyBorder="1" applyAlignment="1" applyProtection="1">
      <alignment horizontal="center" vertical="center"/>
      <protection/>
    </xf>
    <xf numFmtId="188" fontId="243" fillId="45" borderId="184" xfId="34" applyNumberFormat="1" applyFont="1" applyFill="1" applyBorder="1" applyAlignment="1" applyProtection="1">
      <alignment horizontal="center" vertical="center"/>
      <protection/>
    </xf>
    <xf numFmtId="188" fontId="243" fillId="53" borderId="111" xfId="34" applyNumberFormat="1" applyFont="1" applyFill="1" applyBorder="1" applyAlignment="1" applyProtection="1">
      <alignment horizontal="center" vertical="center"/>
      <protection/>
    </xf>
    <xf numFmtId="188" fontId="243" fillId="53" borderId="146" xfId="34" applyNumberFormat="1" applyFont="1" applyFill="1" applyBorder="1" applyAlignment="1" applyProtection="1">
      <alignment horizontal="center" vertical="center"/>
      <protection/>
    </xf>
    <xf numFmtId="188" fontId="243" fillId="53" borderId="33" xfId="34" applyNumberFormat="1" applyFont="1" applyFill="1" applyBorder="1" applyAlignment="1" applyProtection="1">
      <alignment horizontal="center" vertical="center"/>
      <protection/>
    </xf>
    <xf numFmtId="188" fontId="243" fillId="53" borderId="29" xfId="34" applyNumberFormat="1" applyFont="1" applyFill="1" applyBorder="1" applyAlignment="1" applyProtection="1">
      <alignment horizontal="center" vertical="center"/>
      <protection/>
    </xf>
    <xf numFmtId="188" fontId="243" fillId="53" borderId="178" xfId="34" applyNumberFormat="1" applyFont="1" applyFill="1" applyBorder="1" applyAlignment="1" applyProtection="1">
      <alignment horizontal="center" vertical="center"/>
      <protection/>
    </xf>
    <xf numFmtId="188" fontId="243" fillId="53" borderId="177" xfId="34" applyNumberFormat="1" applyFont="1" applyFill="1" applyBorder="1" applyAlignment="1" applyProtection="1">
      <alignment horizontal="center" vertical="center"/>
      <protection/>
    </xf>
    <xf numFmtId="188" fontId="243" fillId="45" borderId="185" xfId="34" applyNumberFormat="1" applyFont="1" applyFill="1" applyBorder="1" applyAlignment="1" applyProtection="1">
      <alignment horizontal="center" vertical="center"/>
      <protection/>
    </xf>
    <xf numFmtId="188" fontId="243" fillId="45" borderId="186" xfId="34" applyNumberFormat="1" applyFont="1" applyFill="1" applyBorder="1" applyAlignment="1" applyProtection="1">
      <alignment horizontal="center" vertical="center"/>
      <protection/>
    </xf>
    <xf numFmtId="3" fontId="13" fillId="39" borderId="187" xfId="34" applyNumberFormat="1" applyFont="1" applyFill="1" applyBorder="1" applyAlignment="1" applyProtection="1">
      <alignment horizontal="right" vertical="center"/>
      <protection locked="0"/>
    </xf>
    <xf numFmtId="188" fontId="243" fillId="45" borderId="188" xfId="34" applyNumberFormat="1" applyFont="1" applyFill="1" applyBorder="1" applyAlignment="1" applyProtection="1">
      <alignment horizontal="center" vertical="center"/>
      <protection/>
    </xf>
    <xf numFmtId="188" fontId="243" fillId="48" borderId="13" xfId="34" applyNumberFormat="1" applyFont="1" applyFill="1" applyBorder="1" applyAlignment="1" applyProtection="1">
      <alignment horizontal="center" vertical="center"/>
      <protection/>
    </xf>
    <xf numFmtId="49" fontId="249" fillId="41" borderId="13" xfId="34" applyNumberFormat="1" applyFont="1" applyFill="1" applyBorder="1" applyAlignment="1" applyProtection="1">
      <alignment horizontal="center" vertical="center" wrapText="1"/>
      <protection/>
    </xf>
    <xf numFmtId="1" fontId="13" fillId="0" borderId="30" xfId="34" applyNumberFormat="1" applyFont="1" applyFill="1" applyBorder="1" applyAlignment="1" applyProtection="1">
      <alignment horizontal="center" vertical="center"/>
      <protection locked="0"/>
    </xf>
    <xf numFmtId="0" fontId="249" fillId="48" borderId="25" xfId="34" applyFont="1" applyFill="1" applyBorder="1" applyAlignment="1" applyProtection="1">
      <alignment vertical="center" wrapText="1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0" fontId="277" fillId="39" borderId="109" xfId="34" applyFont="1" applyFill="1" applyBorder="1" applyAlignment="1" applyProtection="1" quotePrefix="1">
      <alignment horizontal="center" vertical="center"/>
      <protection/>
    </xf>
    <xf numFmtId="0" fontId="277" fillId="39" borderId="25" xfId="34" applyFont="1" applyFill="1" applyBorder="1" applyAlignment="1" applyProtection="1" quotePrefix="1">
      <alignment horizontal="center" vertical="center"/>
      <protection/>
    </xf>
    <xf numFmtId="0" fontId="277" fillId="39" borderId="13" xfId="34" applyFont="1" applyFill="1" applyBorder="1" applyAlignment="1" applyProtection="1" quotePrefix="1">
      <alignment horizontal="center" vertical="center"/>
      <protection/>
    </xf>
    <xf numFmtId="186" fontId="234" fillId="39" borderId="109" xfId="77" applyNumberFormat="1" applyFill="1" applyBorder="1" applyAlignment="1" applyProtection="1">
      <alignment horizontal="center" vertical="center"/>
      <protection/>
    </xf>
    <xf numFmtId="186" fontId="284" fillId="39" borderId="13" xfId="34" applyNumberFormat="1" applyFont="1" applyFill="1" applyBorder="1" applyAlignment="1" applyProtection="1">
      <alignment horizontal="center" vertical="center"/>
      <protection/>
    </xf>
    <xf numFmtId="3" fontId="234" fillId="39" borderId="109" xfId="77" applyNumberFormat="1" applyFill="1" applyBorder="1" applyAlignment="1" applyProtection="1">
      <alignment horizontal="center"/>
      <protection/>
    </xf>
    <xf numFmtId="0" fontId="284" fillId="39" borderId="25" xfId="46" applyFont="1" applyFill="1" applyBorder="1" applyAlignment="1" applyProtection="1">
      <alignment horizontal="center"/>
      <protection/>
    </xf>
    <xf numFmtId="0" fontId="284" fillId="39" borderId="13" xfId="46" applyFont="1" applyFill="1" applyBorder="1" applyAlignment="1" applyProtection="1">
      <alignment horizontal="center"/>
      <protection/>
    </xf>
    <xf numFmtId="1" fontId="249" fillId="48" borderId="109" xfId="34" applyNumberFormat="1" applyFont="1" applyFill="1" applyBorder="1" applyAlignment="1" applyProtection="1">
      <alignment horizontal="center" vertical="center"/>
      <protection/>
    </xf>
    <xf numFmtId="1" fontId="249" fillId="48" borderId="13" xfId="34" applyNumberFormat="1" applyFont="1" applyFill="1" applyBorder="1" applyAlignment="1" applyProtection="1">
      <alignment horizontal="center" vertical="center"/>
      <protection/>
    </xf>
    <xf numFmtId="0" fontId="322" fillId="26" borderId="0" xfId="37" applyFont="1" applyFill="1" applyBorder="1" applyAlignment="1" applyProtection="1">
      <alignment horizontal="center"/>
      <protection/>
    </xf>
    <xf numFmtId="194" fontId="286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5" fillId="64" borderId="122" xfId="47" applyNumberFormat="1" applyFont="1" applyFill="1" applyBorder="1" applyAlignment="1" applyProtection="1">
      <alignment horizontal="center"/>
      <protection/>
    </xf>
    <xf numFmtId="38" fontId="255" fillId="64" borderId="41" xfId="47" applyNumberFormat="1" applyFont="1" applyFill="1" applyBorder="1" applyAlignment="1" applyProtection="1">
      <alignment horizontal="center"/>
      <protection/>
    </xf>
    <xf numFmtId="38" fontId="255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6" fillId="42" borderId="126" xfId="0" applyFont="1" applyFill="1" applyBorder="1" applyAlignment="1" applyProtection="1">
      <alignment horizontal="center" vertical="center" wrapText="1"/>
      <protection/>
    </xf>
    <xf numFmtId="0" fontId="236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9" fillId="48" borderId="25" xfId="34" applyFont="1" applyFill="1" applyBorder="1" applyAlignment="1" applyProtection="1">
      <alignment horizontal="left"/>
      <protection/>
    </xf>
    <xf numFmtId="0" fontId="249" fillId="48" borderId="97" xfId="34" applyFont="1" applyFill="1" applyBorder="1" applyAlignment="1" applyProtection="1">
      <alignment horizontal="left"/>
      <protection/>
    </xf>
    <xf numFmtId="0" fontId="249" fillId="48" borderId="25" xfId="34" applyFont="1" applyFill="1" applyBorder="1" applyAlignment="1" applyProtection="1">
      <alignment horizontal="left" vertical="center"/>
      <protection/>
    </xf>
    <xf numFmtId="0" fontId="249" fillId="48" borderId="97" xfId="34" applyFont="1" applyFill="1" applyBorder="1" applyAlignment="1" applyProtection="1">
      <alignment horizontal="left" vertical="center"/>
      <protection/>
    </xf>
    <xf numFmtId="0" fontId="249" fillId="48" borderId="25" xfId="34" applyFont="1" applyFill="1" applyBorder="1" applyAlignment="1" applyProtection="1">
      <alignment wrapText="1"/>
      <protection/>
    </xf>
    <xf numFmtId="0" fontId="249" fillId="48" borderId="97" xfId="34" applyFont="1" applyFill="1" applyBorder="1" applyAlignment="1" applyProtection="1">
      <alignment wrapText="1"/>
      <protection/>
    </xf>
    <xf numFmtId="0" fontId="249" fillId="26" borderId="109" xfId="34" applyFont="1" applyFill="1" applyBorder="1" applyAlignment="1" applyProtection="1">
      <alignment horizontal="left" vertical="center"/>
      <protection/>
    </xf>
    <xf numFmtId="0" fontId="249" fillId="26" borderId="97" xfId="34" applyFont="1" applyFill="1" applyBorder="1" applyAlignment="1" applyProtection="1">
      <alignment horizontal="left" vertical="center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0" fontId="249" fillId="48" borderId="97" xfId="34" applyFont="1" applyFill="1" applyBorder="1" applyAlignment="1" applyProtection="1">
      <alignment vertical="center" wrapText="1"/>
      <protection/>
    </xf>
    <xf numFmtId="0" fontId="249" fillId="48" borderId="25" xfId="42" applyFont="1" applyFill="1" applyBorder="1" applyAlignment="1" applyProtection="1">
      <alignment horizontal="left" vertical="center"/>
      <protection/>
    </xf>
    <xf numFmtId="0" fontId="249" fillId="48" borderId="97" xfId="42" applyFont="1" applyFill="1" applyBorder="1" applyAlignment="1" applyProtection="1">
      <alignment horizontal="left" vertical="center"/>
      <protection/>
    </xf>
    <xf numFmtId="0" fontId="249" fillId="48" borderId="25" xfId="42" applyFont="1" applyFill="1" applyBorder="1" applyAlignment="1" applyProtection="1" quotePrefix="1">
      <alignment horizontal="left" vertical="center"/>
      <protection/>
    </xf>
    <xf numFmtId="0" fontId="249" fillId="48" borderId="97" xfId="42" applyFont="1" applyFill="1" applyBorder="1" applyAlignment="1" applyProtection="1" quotePrefix="1">
      <alignment horizontal="left" vertical="center"/>
      <protection/>
    </xf>
    <xf numFmtId="0" fontId="249" fillId="48" borderId="25" xfId="42" applyFont="1" applyFill="1" applyBorder="1" applyAlignment="1" applyProtection="1" quotePrefix="1">
      <alignment horizontal="left" vertical="center" wrapText="1"/>
      <protection/>
    </xf>
    <xf numFmtId="0" fontId="249" fillId="48" borderId="97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6" fillId="48" borderId="109" xfId="34" applyFont="1" applyFill="1" applyBorder="1" applyAlignment="1" applyProtection="1">
      <alignment horizontal="center" vertical="center" wrapText="1"/>
      <protection/>
    </xf>
    <xf numFmtId="0" fontId="246" fillId="48" borderId="25" xfId="34" applyFont="1" applyFill="1" applyBorder="1" applyAlignment="1" applyProtection="1">
      <alignment horizontal="center" vertical="center" wrapText="1"/>
      <protection/>
    </xf>
    <xf numFmtId="0" fontId="246" fillId="48" borderId="13" xfId="34" applyFont="1" applyFill="1" applyBorder="1" applyAlignment="1" applyProtection="1">
      <alignment horizontal="center" vertical="center" wrapText="1"/>
      <protection/>
    </xf>
    <xf numFmtId="0" fontId="277" fillId="26" borderId="109" xfId="34" applyFont="1" applyFill="1" applyBorder="1" applyAlignment="1" applyProtection="1">
      <alignment horizontal="center" vertical="center" wrapText="1"/>
      <protection/>
    </xf>
    <xf numFmtId="0" fontId="277" fillId="26" borderId="25" xfId="34" applyFont="1" applyFill="1" applyBorder="1" applyAlignment="1" applyProtection="1">
      <alignment horizontal="center" vertical="center" wrapText="1"/>
      <protection/>
    </xf>
    <xf numFmtId="0" fontId="277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50" fillId="47" borderId="14" xfId="0" applyFont="1" applyFill="1" applyBorder="1" applyAlignment="1" applyProtection="1">
      <alignment horizontal="center" vertical="center"/>
      <protection/>
    </xf>
    <xf numFmtId="0" fontId="250" fillId="47" borderId="15" xfId="0" applyFont="1" applyFill="1" applyBorder="1" applyAlignment="1" applyProtection="1">
      <alignment horizontal="center" vertical="center"/>
      <protection/>
    </xf>
    <xf numFmtId="0" fontId="250" fillId="47" borderId="16" xfId="0" applyFont="1" applyFill="1" applyBorder="1" applyAlignment="1" applyProtection="1">
      <alignment horizontal="center" vertical="center"/>
      <protection/>
    </xf>
    <xf numFmtId="0" fontId="249" fillId="48" borderId="25" xfId="42" applyFont="1" applyFill="1" applyBorder="1" applyAlignment="1" applyProtection="1">
      <alignment vertical="center" wrapText="1"/>
      <protection/>
    </xf>
    <xf numFmtId="0" fontId="249" fillId="48" borderId="97" xfId="42" applyFont="1" applyFill="1" applyBorder="1" applyAlignment="1" applyProtection="1">
      <alignment vertical="center" wrapText="1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3" fillId="42" borderId="14" xfId="34" applyFont="1" applyFill="1" applyBorder="1" applyAlignment="1" applyProtection="1">
      <alignment horizontal="center" vertical="center"/>
      <protection/>
    </xf>
    <xf numFmtId="0" fontId="303" fillId="42" borderId="15" xfId="34" applyFont="1" applyFill="1" applyBorder="1" applyAlignment="1" applyProtection="1">
      <alignment horizontal="center" vertical="center"/>
      <protection/>
    </xf>
    <xf numFmtId="0" fontId="303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6" fillId="48" borderId="109" xfId="34" applyFont="1" applyFill="1" applyBorder="1" applyAlignment="1" applyProtection="1">
      <alignment horizontal="center" vertical="center" wrapText="1"/>
      <protection locked="0"/>
    </xf>
    <xf numFmtId="0" fontId="246" fillId="48" borderId="25" xfId="34" applyFont="1" applyFill="1" applyBorder="1" applyAlignment="1" applyProtection="1">
      <alignment horizontal="center" vertical="center" wrapText="1"/>
      <protection locked="0"/>
    </xf>
    <xf numFmtId="0" fontId="246" fillId="48" borderId="13" xfId="34" applyFont="1" applyFill="1" applyBorder="1" applyAlignment="1" applyProtection="1">
      <alignment horizontal="center" vertical="center" wrapText="1"/>
      <protection locked="0"/>
    </xf>
    <xf numFmtId="0" fontId="277" fillId="26" borderId="109" xfId="34" applyFont="1" applyFill="1" applyBorder="1" applyAlignment="1" applyProtection="1">
      <alignment vertical="center" wrapText="1"/>
      <protection/>
    </xf>
    <xf numFmtId="0" fontId="277" fillId="26" borderId="25" xfId="34" applyFont="1" applyFill="1" applyBorder="1" applyAlignment="1" applyProtection="1">
      <alignment vertical="center" wrapText="1"/>
      <protection/>
    </xf>
    <xf numFmtId="0" fontId="277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4" fillId="5" borderId="25" xfId="42" applyFont="1" applyFill="1" applyBorder="1" applyAlignment="1" quotePrefix="1">
      <alignment horizontal="left" vertical="center" wrapText="1"/>
      <protection/>
    </xf>
    <xf numFmtId="0" fontId="324" fillId="5" borderId="25" xfId="34" applyFont="1" applyFill="1" applyBorder="1" applyAlignment="1">
      <alignment horizontal="left" vertical="center" wrapText="1"/>
      <protection/>
    </xf>
    <xf numFmtId="0" fontId="264" fillId="5" borderId="25" xfId="42" applyFont="1" applyFill="1" applyBorder="1" applyAlignment="1" applyProtection="1" quotePrefix="1">
      <alignment horizontal="left" vertical="center" wrapText="1"/>
      <protection/>
    </xf>
    <xf numFmtId="0" fontId="324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7" fillId="4" borderId="25" xfId="34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7" fillId="4" borderId="25" xfId="42" applyFont="1" applyFill="1" applyBorder="1" applyAlignment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7" fillId="4" borderId="25" xfId="42" applyFont="1" applyFill="1" applyBorder="1" applyAlignment="1">
      <alignment horizontal="left" vertical="center"/>
      <protection/>
    </xf>
    <xf numFmtId="0" fontId="267" fillId="4" borderId="25" xfId="42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267" fillId="4" borderId="25" xfId="42" applyFont="1" applyFill="1" applyBorder="1" applyAlignment="1" quotePrefix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7" fillId="4" borderId="25" xfId="42" applyFont="1" applyFill="1" applyBorder="1" applyAlignment="1" quotePrefix="1">
      <alignment horizontal="left" vertical="center"/>
      <protection/>
    </xf>
    <xf numFmtId="0" fontId="267" fillId="4" borderId="21" xfId="42" applyFont="1" applyFill="1" applyBorder="1" applyAlignment="1">
      <alignment vertical="center" wrapText="1"/>
      <protection/>
    </xf>
    <xf numFmtId="0" fontId="267" fillId="4" borderId="97" xfId="42" applyFont="1" applyFill="1" applyBorder="1" applyAlignment="1">
      <alignment horizontal="left" vertical="center"/>
      <protection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7" fillId="4" borderId="25" xfId="34" applyFont="1" applyFill="1" applyBorder="1" applyAlignment="1">
      <alignment horizontal="left" vertical="center"/>
      <protection/>
    </xf>
    <xf numFmtId="0" fontId="267" fillId="4" borderId="25" xfId="34" applyFont="1" applyFill="1" applyBorder="1" applyAlignment="1">
      <alignment horizontal="left" vertical="center" wrapText="1"/>
      <protection/>
    </xf>
    <xf numFmtId="0" fontId="267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4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9" fillId="48" borderId="109" xfId="34" applyNumberFormat="1" applyFont="1" applyFill="1" applyBorder="1" applyAlignment="1" applyProtection="1">
      <alignment horizontal="center" vertical="center"/>
      <protection locked="0"/>
    </xf>
    <xf numFmtId="1" fontId="249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5" fillId="26" borderId="109" xfId="34" applyNumberFormat="1" applyFont="1" applyFill="1" applyBorder="1" applyAlignment="1" applyProtection="1">
      <alignment horizontal="center" vertical="center"/>
      <protection locked="0"/>
    </xf>
    <xf numFmtId="3" fontId="275" fillId="26" borderId="25" xfId="34" applyNumberFormat="1" applyFont="1" applyFill="1" applyBorder="1" applyAlignment="1" applyProtection="1">
      <alignment horizontal="center" vertical="center"/>
      <protection locked="0"/>
    </xf>
    <xf numFmtId="3" fontId="275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9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2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1" sqref="B1:N137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984</v>
      </c>
      <c r="C1" s="1007"/>
      <c r="D1" s="1007"/>
      <c r="E1" s="1008"/>
      <c r="F1" s="1009" t="s">
        <v>967</v>
      </c>
      <c r="G1" s="1010" t="s">
        <v>985</v>
      </c>
      <c r="H1" s="1008"/>
      <c r="I1" s="1011" t="s">
        <v>986</v>
      </c>
      <c r="J1" s="1011"/>
      <c r="K1" s="1008"/>
      <c r="L1" s="1012" t="s">
        <v>987</v>
      </c>
      <c r="M1" s="1008"/>
      <c r="N1" s="1013"/>
      <c r="O1" s="1008"/>
      <c r="P1" s="1014" t="s">
        <v>988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8">
        <f>+OTCHET!B9</f>
        <v>0</v>
      </c>
      <c r="C2" s="1669"/>
      <c r="D2" s="1670"/>
      <c r="E2" s="1019"/>
      <c r="F2" s="1020">
        <f>+OTCHET!H9</f>
        <v>0</v>
      </c>
      <c r="G2" s="1021" t="str">
        <f>+OTCHET!F12</f>
        <v>5806</v>
      </c>
      <c r="H2" s="1022"/>
      <c r="I2" s="1671">
        <f>+OTCHET!H607</f>
        <v>0</v>
      </c>
      <c r="J2" s="1672"/>
      <c r="K2" s="1013"/>
      <c r="L2" s="1673">
        <f>OTCHET!H605</f>
        <v>0</v>
      </c>
      <c r="M2" s="1674"/>
      <c r="N2" s="1675"/>
      <c r="O2" s="1023"/>
      <c r="P2" s="1024">
        <f>OTCHET!E15</f>
        <v>98</v>
      </c>
      <c r="Q2" s="1025" t="str">
        <f>OTCHET!F15</f>
        <v>СЕС - КСФ</v>
      </c>
      <c r="R2" s="1026"/>
      <c r="S2" s="1006" t="s">
        <v>989</v>
      </c>
      <c r="T2" s="1676">
        <f>+OTCHET!I9</f>
        <v>0</v>
      </c>
      <c r="U2" s="167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990</v>
      </c>
      <c r="C4" s="1031"/>
      <c r="D4" s="1031"/>
      <c r="E4" s="1032"/>
      <c r="F4" s="1031"/>
      <c r="G4" s="1033"/>
      <c r="H4" s="1033"/>
      <c r="I4" s="1033"/>
      <c r="J4" s="1033" t="s">
        <v>991</v>
      </c>
      <c r="K4" s="1022"/>
      <c r="L4" s="1034">
        <f>+Q4</f>
        <v>2020</v>
      </c>
      <c r="M4" s="1035"/>
      <c r="N4" s="1035"/>
      <c r="O4" s="1023"/>
      <c r="P4" s="1036" t="s">
        <v>991</v>
      </c>
      <c r="Q4" s="1034">
        <f>+OTCHET!C3</f>
        <v>2020</v>
      </c>
      <c r="R4" s="1026"/>
      <c r="S4" s="1678" t="s">
        <v>992</v>
      </c>
      <c r="T4" s="1678"/>
      <c r="U4" s="167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993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44043</v>
      </c>
      <c r="M6" s="1019"/>
      <c r="N6" s="1044" t="s">
        <v>994</v>
      </c>
      <c r="O6" s="1008"/>
      <c r="P6" s="1045">
        <f>OTCHET!F9</f>
        <v>44043</v>
      </c>
      <c r="Q6" s="1044" t="s">
        <v>994</v>
      </c>
      <c r="R6" s="1046"/>
      <c r="S6" s="1679">
        <f>+Q4</f>
        <v>2020</v>
      </c>
      <c r="T6" s="1679"/>
      <c r="U6" s="167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995</v>
      </c>
      <c r="G8" s="1056" t="s">
        <v>996</v>
      </c>
      <c r="H8" s="1019"/>
      <c r="I8" s="1057" t="s">
        <v>997</v>
      </c>
      <c r="J8" s="1058" t="s">
        <v>998</v>
      </c>
      <c r="K8" s="1019"/>
      <c r="L8" s="1059" t="s">
        <v>999</v>
      </c>
      <c r="M8" s="1019"/>
      <c r="N8" s="1060" t="s">
        <v>1000</v>
      </c>
      <c r="O8" s="1061"/>
      <c r="P8" s="1062" t="s">
        <v>1001</v>
      </c>
      <c r="Q8" s="1063" t="s">
        <v>1002</v>
      </c>
      <c r="R8" s="1046"/>
      <c r="S8" s="1680" t="s">
        <v>971</v>
      </c>
      <c r="T8" s="1681"/>
      <c r="U8" s="168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1003</v>
      </c>
      <c r="C9" s="1065"/>
      <c r="D9" s="1066"/>
      <c r="E9" s="1019"/>
      <c r="F9" s="1067">
        <f>+L4</f>
        <v>2020</v>
      </c>
      <c r="G9" s="1068">
        <f>+L6</f>
        <v>44043</v>
      </c>
      <c r="H9" s="1019"/>
      <c r="I9" s="1069">
        <f>+L4</f>
        <v>2020</v>
      </c>
      <c r="J9" s="1070">
        <f>+L6</f>
        <v>44043</v>
      </c>
      <c r="K9" s="1071"/>
      <c r="L9" s="1072">
        <f>+L6</f>
        <v>44043</v>
      </c>
      <c r="M9" s="1071"/>
      <c r="N9" s="1073">
        <f>+L6</f>
        <v>44043</v>
      </c>
      <c r="O9" s="1074"/>
      <c r="P9" s="1075">
        <f>+L4</f>
        <v>2020</v>
      </c>
      <c r="Q9" s="1073">
        <f>+L6</f>
        <v>44043</v>
      </c>
      <c r="R9" s="1046"/>
      <c r="S9" s="1683" t="s">
        <v>972</v>
      </c>
      <c r="T9" s="1684"/>
      <c r="U9" s="168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1004</v>
      </c>
      <c r="C10" s="1078"/>
      <c r="D10" s="1079"/>
      <c r="E10" s="1019"/>
      <c r="F10" s="1080" t="s">
        <v>173</v>
      </c>
      <c r="G10" s="1081" t="s">
        <v>174</v>
      </c>
      <c r="H10" s="1019"/>
      <c r="I10" s="1080" t="s">
        <v>713</v>
      </c>
      <c r="J10" s="1081" t="s">
        <v>714</v>
      </c>
      <c r="K10" s="1019"/>
      <c r="L10" s="1081" t="s">
        <v>693</v>
      </c>
      <c r="M10" s="1019"/>
      <c r="N10" s="1082" t="s">
        <v>1005</v>
      </c>
      <c r="O10" s="1083"/>
      <c r="P10" s="1084" t="s">
        <v>173</v>
      </c>
      <c r="Q10" s="1085" t="s">
        <v>174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1006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1006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1007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1007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1008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1009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2005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9" t="s">
        <v>1992</v>
      </c>
      <c r="T14" s="1690"/>
      <c r="U14" s="1691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1990</v>
      </c>
      <c r="C15" s="1639"/>
      <c r="D15" s="1640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2" t="s">
        <v>1991</v>
      </c>
      <c r="T15" s="1693"/>
      <c r="U15" s="169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1010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9" t="s">
        <v>1011</v>
      </c>
      <c r="T16" s="1690"/>
      <c r="U16" s="1691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1012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9" t="s">
        <v>1013</v>
      </c>
      <c r="T17" s="1690"/>
      <c r="U17" s="1691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1014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9" t="s">
        <v>1015</v>
      </c>
      <c r="T18" s="1690"/>
      <c r="U18" s="1691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1016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9" t="s">
        <v>1017</v>
      </c>
      <c r="T19" s="1690"/>
      <c r="U19" s="1691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1018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9" t="s">
        <v>1019</v>
      </c>
      <c r="T20" s="1690"/>
      <c r="U20" s="1691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1020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9" t="s">
        <v>1021</v>
      </c>
      <c r="T21" s="1690"/>
      <c r="U21" s="1691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1022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5" t="s">
        <v>1993</v>
      </c>
      <c r="T22" s="1696"/>
      <c r="U22" s="169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1023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8" t="s">
        <v>1024</v>
      </c>
      <c r="T23" s="1699"/>
      <c r="U23" s="170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1025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1025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1026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1027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1028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9" t="s">
        <v>1029</v>
      </c>
      <c r="T26" s="1690"/>
      <c r="U26" s="1691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1030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5" t="s">
        <v>1031</v>
      </c>
      <c r="T27" s="1696"/>
      <c r="U27" s="169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1032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8" t="s">
        <v>1033</v>
      </c>
      <c r="T28" s="1699"/>
      <c r="U28" s="170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1034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1035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1036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1037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1038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1039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8" t="s">
        <v>1040</v>
      </c>
      <c r="T35" s="1699"/>
      <c r="U35" s="170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1041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1" t="s">
        <v>1042</v>
      </c>
      <c r="T36" s="1702"/>
      <c r="U36" s="1703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1043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4" t="s">
        <v>1044</v>
      </c>
      <c r="T37" s="1705"/>
      <c r="U37" s="170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1045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7" t="s">
        <v>1046</v>
      </c>
      <c r="T38" s="1708"/>
      <c r="U38" s="170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1047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8" t="s">
        <v>1048</v>
      </c>
      <c r="T40" s="1699"/>
      <c r="U40" s="170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1049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1049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1050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1051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1052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9" t="s">
        <v>1053</v>
      </c>
      <c r="T43" s="1690"/>
      <c r="U43" s="1691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2008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9" t="s">
        <v>1054</v>
      </c>
      <c r="T44" s="1690"/>
      <c r="U44" s="1691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1055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5" t="s">
        <v>1056</v>
      </c>
      <c r="T45" s="1696"/>
      <c r="U45" s="169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1057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8" t="s">
        <v>1058</v>
      </c>
      <c r="T46" s="1699"/>
      <c r="U46" s="170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1059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0" t="s">
        <v>1060</v>
      </c>
      <c r="T48" s="1711"/>
      <c r="U48" s="171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1061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1061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1062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1062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1063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29096</v>
      </c>
      <c r="K51" s="1095"/>
      <c r="L51" s="1102">
        <f>+IF($P$2=33,$Q51,0)</f>
        <v>0</v>
      </c>
      <c r="M51" s="1095"/>
      <c r="N51" s="1132">
        <f>+ROUND(+G51+J51+L51,0)</f>
        <v>29096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29096</v>
      </c>
      <c r="R51" s="1046"/>
      <c r="S51" s="1686" t="s">
        <v>1064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1065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9" t="s">
        <v>1066</v>
      </c>
      <c r="T52" s="1690"/>
      <c r="U52" s="1691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1067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9" t="s">
        <v>1068</v>
      </c>
      <c r="T53" s="1690"/>
      <c r="U53" s="1691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1069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135654</v>
      </c>
      <c r="K54" s="1095"/>
      <c r="L54" s="1120">
        <f>+IF($P$2=33,$Q54,0)</f>
        <v>0</v>
      </c>
      <c r="M54" s="1095"/>
      <c r="N54" s="1121">
        <f>+ROUND(+G54+J54+L54,0)</f>
        <v>135654</v>
      </c>
      <c r="O54" s="1097"/>
      <c r="P54" s="1119">
        <f>+ROUND(OTCHET!E187+OTCHET!E190,0)</f>
        <v>0</v>
      </c>
      <c r="Q54" s="1120">
        <f>+ROUND(OTCHET!L187+OTCHET!L190,0)</f>
        <v>135654</v>
      </c>
      <c r="R54" s="1046"/>
      <c r="S54" s="1689" t="s">
        <v>1070</v>
      </c>
      <c r="T54" s="1690"/>
      <c r="U54" s="1691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1071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27434</v>
      </c>
      <c r="K55" s="1095"/>
      <c r="L55" s="1120">
        <f>+IF($P$2=33,$Q55,0)</f>
        <v>0</v>
      </c>
      <c r="M55" s="1095"/>
      <c r="N55" s="1121">
        <f>+ROUND(+G55+J55+L55,0)</f>
        <v>27434</v>
      </c>
      <c r="O55" s="1097"/>
      <c r="P55" s="1119">
        <f>+ROUND(OTCHET!E196+OTCHET!E204,0)</f>
        <v>0</v>
      </c>
      <c r="Q55" s="1120">
        <f>+ROUND(OTCHET!L196+OTCHET!L204,0)</f>
        <v>27434</v>
      </c>
      <c r="R55" s="1046"/>
      <c r="S55" s="1695" t="s">
        <v>1072</v>
      </c>
      <c r="T55" s="1696"/>
      <c r="U55" s="169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1073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192184</v>
      </c>
      <c r="K56" s="1095"/>
      <c r="L56" s="1208">
        <f>+ROUND(+SUM(L51:L55),0)</f>
        <v>0</v>
      </c>
      <c r="M56" s="1095"/>
      <c r="N56" s="1209">
        <f>+ROUND(+SUM(N51:N55),0)</f>
        <v>192184</v>
      </c>
      <c r="O56" s="1097"/>
      <c r="P56" s="1207">
        <f>+ROUND(+SUM(P51:P55),0)</f>
        <v>0</v>
      </c>
      <c r="Q56" s="1208">
        <f>+ROUND(+SUM(Q51:Q55),0)</f>
        <v>192184</v>
      </c>
      <c r="R56" s="1046"/>
      <c r="S56" s="1698" t="s">
        <v>1074</v>
      </c>
      <c r="T56" s="1699"/>
      <c r="U56" s="170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1075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1075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1076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1077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1078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1719</v>
      </c>
      <c r="K59" s="1095"/>
      <c r="L59" s="1120">
        <f>+IF($P$2=33,$Q59,0)</f>
        <v>0</v>
      </c>
      <c r="M59" s="1095"/>
      <c r="N59" s="1121">
        <f>+ROUND(+G59+J59+L59,0)</f>
        <v>1719</v>
      </c>
      <c r="O59" s="1097"/>
      <c r="P59" s="1119">
        <f>+ROUND(+OTCHET!E275+OTCHET!E276,0)</f>
        <v>0</v>
      </c>
      <c r="Q59" s="1120">
        <f>+ROUND(+OTCHET!L275+OTCHET!L276,0)</f>
        <v>1719</v>
      </c>
      <c r="R59" s="1046"/>
      <c r="S59" s="1689" t="s">
        <v>1079</v>
      </c>
      <c r="T59" s="1690"/>
      <c r="U59" s="1691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1080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9" t="s">
        <v>1081</v>
      </c>
      <c r="T60" s="1690"/>
      <c r="U60" s="1691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1082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5" t="s">
        <v>1083</v>
      </c>
      <c r="T61" s="1696"/>
      <c r="U61" s="169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1084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1085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1086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1719</v>
      </c>
      <c r="K63" s="1095"/>
      <c r="L63" s="1208">
        <f>+ROUND(+SUM(L58:L61),0)</f>
        <v>0</v>
      </c>
      <c r="M63" s="1095"/>
      <c r="N63" s="1209">
        <f>+ROUND(+SUM(N58:N61),0)</f>
        <v>1719</v>
      </c>
      <c r="O63" s="1097"/>
      <c r="P63" s="1207">
        <f>+ROUND(+SUM(P58:P61),0)</f>
        <v>0</v>
      </c>
      <c r="Q63" s="1208">
        <f>+ROUND(+SUM(Q58:Q61),0)</f>
        <v>1719</v>
      </c>
      <c r="R63" s="1046"/>
      <c r="S63" s="1698" t="s">
        <v>1087</v>
      </c>
      <c r="T63" s="1699"/>
      <c r="U63" s="170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1088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1088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1089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1090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1091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9" t="s">
        <v>1092</v>
      </c>
      <c r="T66" s="1690"/>
      <c r="U66" s="1691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1093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8" t="s">
        <v>1094</v>
      </c>
      <c r="T67" s="1699"/>
      <c r="U67" s="170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1095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1095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1096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1097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1098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9" t="s">
        <v>1099</v>
      </c>
      <c r="T70" s="1690"/>
      <c r="U70" s="1691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1100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8" t="s">
        <v>1101</v>
      </c>
      <c r="T71" s="1699"/>
      <c r="U71" s="170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1102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1102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1103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1104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1105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9" t="s">
        <v>1106</v>
      </c>
      <c r="T74" s="1690"/>
      <c r="U74" s="1691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1107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8" t="s">
        <v>1108</v>
      </c>
      <c r="T75" s="1699"/>
      <c r="U75" s="170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1109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193903</v>
      </c>
      <c r="K77" s="1095"/>
      <c r="L77" s="1233">
        <f>+ROUND(L56+L63+L67+L71+L75,0)</f>
        <v>0</v>
      </c>
      <c r="M77" s="1095"/>
      <c r="N77" s="1234">
        <f>+ROUND(N56+N63+N67+N71+N75,0)</f>
        <v>193903</v>
      </c>
      <c r="O77" s="1097"/>
      <c r="P77" s="1231">
        <f>+ROUND(P56+P63+P67+P71+P75,0)</f>
        <v>0</v>
      </c>
      <c r="Q77" s="1232">
        <f>+ROUND(Q56+Q63+Q67+Q71+Q75,0)</f>
        <v>193903</v>
      </c>
      <c r="R77" s="1046"/>
      <c r="S77" s="1713" t="s">
        <v>1110</v>
      </c>
      <c r="T77" s="1714"/>
      <c r="U77" s="171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1111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1111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1112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189127</v>
      </c>
      <c r="K79" s="1095"/>
      <c r="L79" s="1108">
        <f>+IF($P$2=33,$Q79,0)</f>
        <v>0</v>
      </c>
      <c r="M79" s="1095"/>
      <c r="N79" s="1109">
        <f>+ROUND(+G79+J79+L79,0)</f>
        <v>189127</v>
      </c>
      <c r="O79" s="1097"/>
      <c r="P79" s="1107">
        <f>+ROUND(OTCHET!E419,0)</f>
        <v>0</v>
      </c>
      <c r="Q79" s="1108">
        <f>+ROUND(OTCHET!L419,0)</f>
        <v>189127</v>
      </c>
      <c r="R79" s="1046"/>
      <c r="S79" s="1686" t="s">
        <v>1113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1114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-22491</v>
      </c>
      <c r="K80" s="1095"/>
      <c r="L80" s="1120">
        <f>+IF($P$2=33,$Q80,0)</f>
        <v>0</v>
      </c>
      <c r="M80" s="1095"/>
      <c r="N80" s="1121">
        <f>+ROUND(+G80+J80+L80,0)</f>
        <v>-22491</v>
      </c>
      <c r="O80" s="1097"/>
      <c r="P80" s="1119">
        <f>+ROUND(OTCHET!E429,0)</f>
        <v>0</v>
      </c>
      <c r="Q80" s="1120">
        <f>+ROUND(OTCHET!L429,0)</f>
        <v>-22491</v>
      </c>
      <c r="R80" s="1046"/>
      <c r="S80" s="1689" t="s">
        <v>1115</v>
      </c>
      <c r="T80" s="1690"/>
      <c r="U80" s="1691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1116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166636</v>
      </c>
      <c r="K81" s="1095"/>
      <c r="L81" s="1242">
        <f>+ROUND(L79+L80,0)</f>
        <v>0</v>
      </c>
      <c r="M81" s="1095"/>
      <c r="N81" s="1243">
        <f>+ROUND(N79+N80,0)</f>
        <v>166636</v>
      </c>
      <c r="O81" s="1097"/>
      <c r="P81" s="1241">
        <f>+ROUND(P79+P80,0)</f>
        <v>0</v>
      </c>
      <c r="Q81" s="1242">
        <f>+ROUND(Q79+Q80,0)</f>
        <v>166636</v>
      </c>
      <c r="R81" s="1046"/>
      <c r="S81" s="1716" t="s">
        <v>1117</v>
      </c>
      <c r="T81" s="1717"/>
      <c r="U81" s="171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9">
        <f>+IF(+SUM(F82:N82)=0,0,"Контрола: дефицит/излишък = финансиране с обратен знак (Г. + Д. = 0)")</f>
        <v>0</v>
      </c>
      <c r="C82" s="1720"/>
      <c r="D82" s="172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1118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-27267</v>
      </c>
      <c r="K83" s="1095"/>
      <c r="L83" s="1255">
        <f>+ROUND(L48,0)-ROUND(L77,0)+ROUND(L81,0)</f>
        <v>0</v>
      </c>
      <c r="M83" s="1095"/>
      <c r="N83" s="1256">
        <f>+ROUND(N48,0)-ROUND(N77,0)+ROUND(N81,0)</f>
        <v>-27267</v>
      </c>
      <c r="O83" s="1257"/>
      <c r="P83" s="1254">
        <f>+ROUND(P48,0)-ROUND(P77,0)+ROUND(P81,0)</f>
        <v>0</v>
      </c>
      <c r="Q83" s="1255">
        <f>+ROUND(Q48,0)-ROUND(Q77,0)+ROUND(Q81,0)</f>
        <v>-27267</v>
      </c>
      <c r="R83" s="1046"/>
      <c r="S83" s="1251" t="s">
        <v>1118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1119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27267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27267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27267</v>
      </c>
      <c r="R84" s="1046"/>
      <c r="S84" s="1258" t="s">
        <v>1119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1120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1120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1121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1121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1122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1123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1124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9" t="s">
        <v>1125</v>
      </c>
      <c r="T88" s="1690"/>
      <c r="U88" s="1691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1126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8" t="s">
        <v>1127</v>
      </c>
      <c r="T89" s="1699"/>
      <c r="U89" s="170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1128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1128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1129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1130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1131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9" t="s">
        <v>1132</v>
      </c>
      <c r="T92" s="1690"/>
      <c r="U92" s="1691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1133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9" t="s">
        <v>1134</v>
      </c>
      <c r="T93" s="1690"/>
      <c r="U93" s="1691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1135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5" t="s">
        <v>1136</v>
      </c>
      <c r="T94" s="1696"/>
      <c r="U94" s="169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1137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8" t="s">
        <v>1138</v>
      </c>
      <c r="T95" s="1699"/>
      <c r="U95" s="170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1139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1139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1140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1141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1142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9" t="s">
        <v>1143</v>
      </c>
      <c r="T98" s="1690"/>
      <c r="U98" s="1691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1144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8" t="s">
        <v>1145</v>
      </c>
      <c r="T99" s="1699"/>
      <c r="U99" s="170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1146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0" t="s">
        <v>1147</v>
      </c>
      <c r="T101" s="1711"/>
      <c r="U101" s="171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1148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1148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1149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1149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1150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1151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1152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9" t="s">
        <v>1153</v>
      </c>
      <c r="T105" s="1690"/>
      <c r="U105" s="1691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1154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8" t="s">
        <v>1155</v>
      </c>
      <c r="T106" s="1699"/>
      <c r="U106" s="170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1156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1156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1157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2" t="s">
        <v>1158</v>
      </c>
      <c r="T108" s="1723"/>
      <c r="U108" s="172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1159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5" t="s">
        <v>1160</v>
      </c>
      <c r="T109" s="1726"/>
      <c r="U109" s="172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1161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8" t="s">
        <v>1162</v>
      </c>
      <c r="T110" s="1699"/>
      <c r="U110" s="170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1163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1163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1164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1165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1166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9" t="s">
        <v>1167</v>
      </c>
      <c r="T113" s="1690"/>
      <c r="U113" s="1691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1168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8" t="s">
        <v>1169</v>
      </c>
      <c r="T114" s="1699"/>
      <c r="U114" s="170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1170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1170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1171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6" t="s">
        <v>1172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1173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9" t="s">
        <v>1174</v>
      </c>
      <c r="T117" s="1690"/>
      <c r="U117" s="1691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1175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8" t="s">
        <v>1176</v>
      </c>
      <c r="T118" s="1699"/>
      <c r="U118" s="170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1177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3" t="s">
        <v>1178</v>
      </c>
      <c r="T120" s="1714"/>
      <c r="U120" s="171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1179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1179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1180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1181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1182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-14518</v>
      </c>
      <c r="K123" s="1095"/>
      <c r="L123" s="1120">
        <f>+IF($P$2=33,$Q123,0)</f>
        <v>0</v>
      </c>
      <c r="M123" s="1095"/>
      <c r="N123" s="1121">
        <f>+ROUND(+G123+J123+L123,0)</f>
        <v>-14518</v>
      </c>
      <c r="O123" s="1097"/>
      <c r="P123" s="1119">
        <f>+ROUND(OTCHET!E524,0)</f>
        <v>0</v>
      </c>
      <c r="Q123" s="1120">
        <f>+ROUND(OTCHET!L524,0)</f>
        <v>-14518</v>
      </c>
      <c r="R123" s="1046"/>
      <c r="S123" s="1371" t="s">
        <v>1183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1184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9" t="s">
        <v>1185</v>
      </c>
      <c r="T124" s="1690"/>
      <c r="U124" s="1691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1" t="s">
        <v>1994</v>
      </c>
      <c r="C125" s="1642"/>
      <c r="D125" s="1643"/>
      <c r="E125" s="1019"/>
      <c r="F125" s="1644">
        <f>+IF($P$2=0,$P125,0)</f>
        <v>0</v>
      </c>
      <c r="G125" s="1645">
        <f>+IF($P$2=0,$Q125,0)</f>
        <v>0</v>
      </c>
      <c r="H125" s="1019"/>
      <c r="I125" s="1644"/>
      <c r="J125" s="1645"/>
      <c r="K125" s="1095"/>
      <c r="L125" s="1645"/>
      <c r="M125" s="1095"/>
      <c r="N125" s="1646">
        <f>+ROUND(+G125+J125+L125,0)</f>
        <v>0</v>
      </c>
      <c r="O125" s="1097"/>
      <c r="P125" s="1644">
        <f>+ROUND(+IF(AND(OTCHET!$F$12="9900",+OTCHET!$E$15=0,+(OTCHET!E589+OTCHET!E590)&gt;0,+(OTCHET!E587+OTCHET!E588)&lt;0),+OTCHET!E586,0),0)</f>
        <v>0</v>
      </c>
      <c r="Q125" s="1645">
        <f>+ROUND(+IF(AND(OTCHET!$F$12="9900",+OTCHET!$E$15=0,+(OTCHET!L589+OTCHET!L590)&gt;=0,+(OTCHET!L587+OTCHET!L588)&lt;=0),+OTCHET!L586,0),0)</f>
        <v>0</v>
      </c>
      <c r="R125" s="1046"/>
      <c r="S125" s="1647" t="s">
        <v>1995</v>
      </c>
      <c r="T125" s="1648"/>
      <c r="U125" s="1649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1186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7" t="s">
        <v>1187</v>
      </c>
      <c r="T126" s="1738"/>
      <c r="U126" s="173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1188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-14518</v>
      </c>
      <c r="K127" s="1095"/>
      <c r="L127" s="1242">
        <f>+ROUND(+SUM(L122:L126),0)</f>
        <v>0</v>
      </c>
      <c r="M127" s="1095"/>
      <c r="N127" s="1243">
        <f>+ROUND(+SUM(N122:N126),0)</f>
        <v>-14518</v>
      </c>
      <c r="O127" s="1097"/>
      <c r="P127" s="1241">
        <f>+ROUND(+SUM(P122:P126),0)</f>
        <v>0</v>
      </c>
      <c r="Q127" s="1242">
        <f>+ROUND(+SUM(Q122:Q126),0)</f>
        <v>-14518</v>
      </c>
      <c r="R127" s="1046"/>
      <c r="S127" s="1716" t="s">
        <v>1189</v>
      </c>
      <c r="T127" s="1717"/>
      <c r="U127" s="171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1190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1190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1191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47968</v>
      </c>
      <c r="K129" s="1095"/>
      <c r="L129" s="1108">
        <f>+IF($P$2=33,$Q129,0)</f>
        <v>0</v>
      </c>
      <c r="M129" s="1095"/>
      <c r="N129" s="1109">
        <f>+ROUND(+G129+J129+L129,0)</f>
        <v>47968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47968</v>
      </c>
      <c r="R129" s="1046"/>
      <c r="S129" s="1686" t="s">
        <v>1192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1193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9" t="s">
        <v>1194</v>
      </c>
      <c r="T130" s="1690"/>
      <c r="U130" s="1691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1195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6183</v>
      </c>
      <c r="K131" s="1095"/>
      <c r="L131" s="1120">
        <f>+IF($P$2=33,$Q131,0)</f>
        <v>0</v>
      </c>
      <c r="M131" s="1095"/>
      <c r="N131" s="1121">
        <f>+ROUND(+G131+J131+L131,0)</f>
        <v>6183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6183</v>
      </c>
      <c r="R131" s="1046"/>
      <c r="S131" s="1728" t="s">
        <v>1196</v>
      </c>
      <c r="T131" s="1729"/>
      <c r="U131" s="173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1197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-41785</v>
      </c>
      <c r="K132" s="1095"/>
      <c r="L132" s="1295">
        <f>+ROUND(+L131-L129-L130,0)</f>
        <v>0</v>
      </c>
      <c r="M132" s="1095"/>
      <c r="N132" s="1296">
        <f>+ROUND(+N131-N129-N130,0)</f>
        <v>-41785</v>
      </c>
      <c r="O132" s="1097"/>
      <c r="P132" s="1294">
        <f>+ROUND(+P131-P129-P130,0)</f>
        <v>0</v>
      </c>
      <c r="Q132" s="1295">
        <f>+ROUND(+Q131-Q129-Q130,0)</f>
        <v>-41785</v>
      </c>
      <c r="R132" s="1046"/>
      <c r="S132" s="1731" t="s">
        <v>1198</v>
      </c>
      <c r="T132" s="1732"/>
      <c r="U132" s="173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4">
        <f>+IF(+SUM(F133:N133)=0,0,"Контрола: дефицит/излишък = финансиране с обратен знак (Г. + Д. = 0)")</f>
        <v>0</v>
      </c>
      <c r="C133" s="1734"/>
      <c r="D133" s="173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1199</v>
      </c>
      <c r="C134" s="1303">
        <f>+OTCHET!B605</f>
        <v>0</v>
      </c>
      <c r="D134" s="1247" t="s">
        <v>1200</v>
      </c>
      <c r="E134" s="1019"/>
      <c r="F134" s="1735"/>
      <c r="G134" s="1735"/>
      <c r="H134" s="1019"/>
      <c r="I134" s="1304" t="s">
        <v>1201</v>
      </c>
      <c r="J134" s="1305"/>
      <c r="K134" s="1019"/>
      <c r="L134" s="1735"/>
      <c r="M134" s="1735"/>
      <c r="N134" s="1735"/>
      <c r="O134" s="1299"/>
      <c r="P134" s="1736"/>
      <c r="Q134" s="173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1202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1203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1204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1205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73" operator="notEqual" stopIfTrue="1">
      <formula>0</formula>
    </cfRule>
  </conditionalFormatting>
  <conditionalFormatting sqref="B133">
    <cfRule type="cellIs" priority="46" dxfId="174" operator="notEqual" stopIfTrue="1">
      <formula>0</formula>
    </cfRule>
    <cfRule type="cellIs" priority="34" dxfId="175" operator="equal">
      <formula>0</formula>
    </cfRule>
  </conditionalFormatting>
  <conditionalFormatting sqref="G2">
    <cfRule type="cellIs" priority="6" dxfId="62" operator="notEqual" stopIfTrue="1">
      <formula>0</formula>
    </cfRule>
    <cfRule type="cellIs" priority="7" dxfId="176" operator="equal" stopIfTrue="1">
      <formula>0</formula>
    </cfRule>
    <cfRule type="cellIs" priority="8" dxfId="177" operator="equal" stopIfTrue="1">
      <formula>0</formula>
    </cfRule>
    <cfRule type="cellIs" priority="45" dxfId="178" operator="equal">
      <formula>0</formula>
    </cfRule>
  </conditionalFormatting>
  <conditionalFormatting sqref="I2">
    <cfRule type="cellIs" priority="44" dxfId="178" operator="equal">
      <formula>0</formula>
    </cfRule>
  </conditionalFormatting>
  <conditionalFormatting sqref="F137:G138">
    <cfRule type="cellIs" priority="42" dxfId="179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7:J138 N137:N138">
    <cfRule type="cellIs" priority="41" dxfId="179" operator="equal" stopIfTrue="1">
      <formula>"НЕРАВНЕНИЕ!"</formula>
    </cfRule>
  </conditionalFormatting>
  <conditionalFormatting sqref="L137:M138">
    <cfRule type="cellIs" priority="40" dxfId="179" operator="equal" stopIfTrue="1">
      <formula>"НЕРАВНЕНИЕ!"</formula>
    </cfRule>
  </conditionalFormatting>
  <conditionalFormatting sqref="F140:G141">
    <cfRule type="cellIs" priority="38" dxfId="179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40:J141 N140:N141">
    <cfRule type="cellIs" priority="37" dxfId="179" operator="equal" stopIfTrue="1">
      <formula>"НЕРАВНЕНИЕ !"</formula>
    </cfRule>
  </conditionalFormatting>
  <conditionalFormatting sqref="L140:M141">
    <cfRule type="cellIs" priority="36" dxfId="179" operator="equal" stopIfTrue="1">
      <formula>"НЕРАВНЕНИЕ !"</formula>
    </cfRule>
  </conditionalFormatting>
  <conditionalFormatting sqref="I140:J141 L140:L141 N140:N141 F140:G141">
    <cfRule type="cellIs" priority="35" dxfId="179" operator="notEqual">
      <formula>0</formula>
    </cfRule>
  </conditionalFormatting>
  <conditionalFormatting sqref="I133:J133">
    <cfRule type="cellIs" priority="33" dxfId="173" operator="notEqual" stopIfTrue="1">
      <formula>0</formula>
    </cfRule>
  </conditionalFormatting>
  <conditionalFormatting sqref="L82">
    <cfRule type="cellIs" priority="28" dxfId="173" operator="notEqual" stopIfTrue="1">
      <formula>0</formula>
    </cfRule>
  </conditionalFormatting>
  <conditionalFormatting sqref="N82">
    <cfRule type="cellIs" priority="27" dxfId="173" operator="notEqual" stopIfTrue="1">
      <formula>0</formula>
    </cfRule>
  </conditionalFormatting>
  <conditionalFormatting sqref="L133">
    <cfRule type="cellIs" priority="32" dxfId="173" operator="notEqual" stopIfTrue="1">
      <formula>0</formula>
    </cfRule>
  </conditionalFormatting>
  <conditionalFormatting sqref="N133">
    <cfRule type="cellIs" priority="31" dxfId="173" operator="notEqual" stopIfTrue="1">
      <formula>0</formula>
    </cfRule>
  </conditionalFormatting>
  <conditionalFormatting sqref="F82:H82">
    <cfRule type="cellIs" priority="30" dxfId="173" operator="notEqual" stopIfTrue="1">
      <formula>0</formula>
    </cfRule>
  </conditionalFormatting>
  <conditionalFormatting sqref="I82:J82">
    <cfRule type="cellIs" priority="29" dxfId="173" operator="notEqual" stopIfTrue="1">
      <formula>0</formula>
    </cfRule>
  </conditionalFormatting>
  <conditionalFormatting sqref="B82">
    <cfRule type="cellIs" priority="25" dxfId="176" operator="equal">
      <formula>0</formula>
    </cfRule>
    <cfRule type="cellIs" priority="26" dxfId="174" operator="notEqual" stopIfTrue="1">
      <formula>0</formula>
    </cfRule>
  </conditionalFormatting>
  <conditionalFormatting sqref="P133:Q133">
    <cfRule type="cellIs" priority="24" dxfId="173" operator="notEqual" stopIfTrue="1">
      <formula>0</formula>
    </cfRule>
  </conditionalFormatting>
  <conditionalFormatting sqref="P137:Q138">
    <cfRule type="cellIs" priority="22" dxfId="179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40:Q141">
    <cfRule type="cellIs" priority="20" dxfId="179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40:Q141">
    <cfRule type="cellIs" priority="19" dxfId="179" operator="notEqual">
      <formula>0</formula>
    </cfRule>
  </conditionalFormatting>
  <conditionalFormatting sqref="P2">
    <cfRule type="cellIs" priority="14" dxfId="180" operator="equal" stopIfTrue="1">
      <formula>98</formula>
    </cfRule>
    <cfRule type="cellIs" priority="15" dxfId="181" operator="equal" stopIfTrue="1">
      <formula>96</formula>
    </cfRule>
    <cfRule type="cellIs" priority="16" dxfId="182" operator="equal" stopIfTrue="1">
      <formula>42</formula>
    </cfRule>
    <cfRule type="cellIs" priority="17" dxfId="183" operator="equal" stopIfTrue="1">
      <formula>97</formula>
    </cfRule>
    <cfRule type="cellIs" priority="18" dxfId="184" operator="equal" stopIfTrue="1">
      <formula>33</formula>
    </cfRule>
  </conditionalFormatting>
  <conditionalFormatting sqref="Q2">
    <cfRule type="cellIs" priority="9" dxfId="184" operator="equal" stopIfTrue="1">
      <formula>"Чужди средства"</formula>
    </cfRule>
    <cfRule type="cellIs" priority="10" dxfId="183" operator="equal" stopIfTrue="1">
      <formula>"СЕС - ДМП"</formula>
    </cfRule>
    <cfRule type="cellIs" priority="11" dxfId="182" operator="equal" stopIfTrue="1">
      <formula>"СЕС - РА"</formula>
    </cfRule>
    <cfRule type="cellIs" priority="12" dxfId="181" operator="equal" stopIfTrue="1">
      <formula>"СЕС - ДЕС"</formula>
    </cfRule>
    <cfRule type="cellIs" priority="13" dxfId="180" operator="equal" stopIfTrue="1">
      <formula>"СЕС - КСФ"</formula>
    </cfRule>
  </conditionalFormatting>
  <conditionalFormatting sqref="P82:Q82">
    <cfRule type="cellIs" priority="5" dxfId="173" operator="notEqual" stopIfTrue="1">
      <formula>0</formula>
    </cfRule>
  </conditionalFormatting>
  <conditionalFormatting sqref="T2:U2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54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КСФ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966</v>
      </c>
      <c r="F11" s="707">
        <f>OTCHET!F9</f>
        <v>44043</v>
      </c>
      <c r="G11" s="708" t="s">
        <v>967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968</v>
      </c>
      <c r="C12" s="712"/>
      <c r="D12" s="704"/>
      <c r="E12" s="689"/>
      <c r="F12" s="713"/>
      <c r="G12" s="689"/>
      <c r="H12" s="235"/>
      <c r="I12" s="1740" t="s">
        <v>965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Крушари</v>
      </c>
      <c r="C13" s="712"/>
      <c r="D13" s="712"/>
      <c r="E13" s="715" t="str">
        <f>+OTCHET!E12</f>
        <v>код по ЕБК:</v>
      </c>
      <c r="F13" s="232" t="str">
        <f>+OTCHET!F12</f>
        <v>5806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969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970</v>
      </c>
      <c r="C15" s="717"/>
      <c r="D15" s="717"/>
      <c r="E15" s="125">
        <f>OTCHET!E15</f>
        <v>98</v>
      </c>
      <c r="F15" s="718" t="str">
        <f>OTCHET!F15</f>
        <v>СЕС - КСФ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2066</v>
      </c>
      <c r="F17" s="1744" t="s">
        <v>2067</v>
      </c>
      <c r="G17" s="729" t="s">
        <v>1250</v>
      </c>
      <c r="H17" s="730"/>
      <c r="I17" s="731"/>
      <c r="J17" s="732"/>
      <c r="K17" s="733" t="s">
        <v>971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972</v>
      </c>
      <c r="C18" s="736"/>
      <c r="D18" s="736"/>
      <c r="E18" s="1743"/>
      <c r="F18" s="1745"/>
      <c r="G18" s="737" t="s">
        <v>800</v>
      </c>
      <c r="H18" s="738" t="s">
        <v>801</v>
      </c>
      <c r="I18" s="738" t="s">
        <v>799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973</v>
      </c>
      <c r="C20" s="747"/>
      <c r="D20" s="747"/>
      <c r="E20" s="748" t="s">
        <v>173</v>
      </c>
      <c r="F20" s="748" t="s">
        <v>174</v>
      </c>
      <c r="G20" s="749" t="s">
        <v>713</v>
      </c>
      <c r="H20" s="750" t="s">
        <v>714</v>
      </c>
      <c r="I20" s="750" t="s">
        <v>693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2009</v>
      </c>
      <c r="C22" s="761" t="s">
        <v>175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175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858</v>
      </c>
      <c r="C23" s="769" t="s">
        <v>362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362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340</v>
      </c>
      <c r="C24" s="776" t="s">
        <v>337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337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974</v>
      </c>
      <c r="C25" s="781" t="s">
        <v>838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838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839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839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975</v>
      </c>
      <c r="C27" s="792" t="s">
        <v>341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341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338</v>
      </c>
      <c r="C28" s="798" t="s">
        <v>342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342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343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343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344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344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324</v>
      </c>
      <c r="C31" s="814" t="s">
        <v>840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840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325</v>
      </c>
      <c r="C32" s="814" t="s">
        <v>460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460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374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374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332</v>
      </c>
      <c r="C36" s="832" t="s">
        <v>841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841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313</v>
      </c>
      <c r="C37" s="838" t="s">
        <v>176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176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845</v>
      </c>
      <c r="D38" s="846"/>
      <c r="E38" s="847">
        <f>E39+E43+E44+E46+SUM(E48:E52)+E55</f>
        <v>0</v>
      </c>
      <c r="F38" s="847">
        <f>F39+F43+F44+F46+SUM(F48:F52)+F55</f>
        <v>193903</v>
      </c>
      <c r="G38" s="848">
        <f>G39+G43+G44+G46+SUM(G48:G52)+G55</f>
        <v>193903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845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0" t="s">
        <v>1974</v>
      </c>
      <c r="C39" s="941"/>
      <c r="D39" s="1629"/>
      <c r="E39" s="810">
        <f>SUM(E40:E42)</f>
        <v>0</v>
      </c>
      <c r="F39" s="810">
        <f>SUM(F40:F42)</f>
        <v>163088</v>
      </c>
      <c r="G39" s="811">
        <f>SUM(G40:G42)</f>
        <v>163088</v>
      </c>
      <c r="H39" s="812">
        <f>SUM(H40:H42)</f>
        <v>0</v>
      </c>
      <c r="I39" s="1631">
        <f>SUM(I40:I42)</f>
        <v>0</v>
      </c>
      <c r="J39" s="855"/>
      <c r="K39" s="813" t="s">
        <v>1975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1976</v>
      </c>
      <c r="C40" s="871" t="s">
        <v>842</v>
      </c>
      <c r="D40" s="872"/>
      <c r="E40" s="873">
        <f>OTCHET!E187</f>
        <v>0</v>
      </c>
      <c r="F40" s="873">
        <f aca="true" t="shared" si="1" ref="F40:F55">+G40+H40+I40</f>
        <v>66292</v>
      </c>
      <c r="G40" s="874">
        <f>OTCHET!I187</f>
        <v>66292</v>
      </c>
      <c r="H40" s="875">
        <f>OTCHET!J187</f>
        <v>0</v>
      </c>
      <c r="I40" s="1413">
        <f>OTCHET!K187</f>
        <v>0</v>
      </c>
      <c r="J40" s="855"/>
      <c r="K40" s="876" t="s">
        <v>842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2" t="s">
        <v>1977</v>
      </c>
      <c r="C41" s="1633" t="s">
        <v>843</v>
      </c>
      <c r="D41" s="1632"/>
      <c r="E41" s="1634">
        <f>OTCHET!E190</f>
        <v>0</v>
      </c>
      <c r="F41" s="1634">
        <f t="shared" si="1"/>
        <v>69362</v>
      </c>
      <c r="G41" s="1635">
        <f>OTCHET!I190</f>
        <v>69362</v>
      </c>
      <c r="H41" s="1636">
        <f>OTCHET!J190</f>
        <v>0</v>
      </c>
      <c r="I41" s="1637">
        <f>OTCHET!K190</f>
        <v>0</v>
      </c>
      <c r="J41" s="855"/>
      <c r="K41" s="1638" t="s">
        <v>843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2" t="s">
        <v>1978</v>
      </c>
      <c r="C42" s="1633" t="s">
        <v>66</v>
      </c>
      <c r="D42" s="1632"/>
      <c r="E42" s="1634">
        <f>+OTCHET!E196+OTCHET!E204</f>
        <v>0</v>
      </c>
      <c r="F42" s="1634">
        <f t="shared" si="1"/>
        <v>27434</v>
      </c>
      <c r="G42" s="1635">
        <f>+OTCHET!I196+OTCHET!I204</f>
        <v>27434</v>
      </c>
      <c r="H42" s="1636">
        <f>+OTCHET!J196+OTCHET!J204</f>
        <v>0</v>
      </c>
      <c r="I42" s="1637">
        <f>+OTCHET!K196+OTCHET!K204</f>
        <v>0</v>
      </c>
      <c r="J42" s="855"/>
      <c r="K42" s="1638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1979</v>
      </c>
      <c r="C43" s="857" t="s">
        <v>725</v>
      </c>
      <c r="D43" s="856"/>
      <c r="E43" s="815">
        <f>+OTCHET!E205+OTCHET!E223+OTCHET!E271</f>
        <v>0</v>
      </c>
      <c r="F43" s="815">
        <f t="shared" si="1"/>
        <v>29096</v>
      </c>
      <c r="G43" s="816">
        <f>+OTCHET!I205+OTCHET!I223+OTCHET!I271</f>
        <v>29096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725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1980</v>
      </c>
      <c r="C44" s="776" t="s">
        <v>844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844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345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345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1981</v>
      </c>
      <c r="C46" s="865" t="s">
        <v>726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726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544</v>
      </c>
      <c r="C47" s="859" t="s">
        <v>545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545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1982</v>
      </c>
      <c r="C48" s="857" t="s">
        <v>363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1989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1983</v>
      </c>
      <c r="C49" s="857" t="s">
        <v>364</v>
      </c>
      <c r="D49" s="856"/>
      <c r="E49" s="815">
        <f>OTCHET!E275+OTCHET!E276+OTCHET!E284+OTCHET!E287</f>
        <v>0</v>
      </c>
      <c r="F49" s="815">
        <f t="shared" si="1"/>
        <v>1719</v>
      </c>
      <c r="G49" s="816">
        <f>OTCHET!I275+OTCHET!I276+OTCHET!I284+OTCHET!I287</f>
        <v>1719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364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1984</v>
      </c>
      <c r="C50" s="857" t="s">
        <v>365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365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1985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1988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1986</v>
      </c>
      <c r="C52" s="870" t="s">
        <v>456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456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346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346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372</v>
      </c>
      <c r="C54" s="878" t="s">
        <v>373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373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1987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177</v>
      </c>
      <c r="C56" s="891" t="s">
        <v>472</v>
      </c>
      <c r="D56" s="891"/>
      <c r="E56" s="892">
        <f>+E57+E58+E62</f>
        <v>0</v>
      </c>
      <c r="F56" s="892">
        <f>+F57+F58+F62</f>
        <v>166636</v>
      </c>
      <c r="G56" s="893">
        <f>+G57+G58+G62</f>
        <v>166636</v>
      </c>
      <c r="H56" s="894">
        <f>+H57+H58+H62</f>
        <v>0</v>
      </c>
      <c r="I56" s="895">
        <f>+I57+I58+I62</f>
        <v>0</v>
      </c>
      <c r="J56" s="773"/>
      <c r="K56" s="896" t="s">
        <v>472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178</v>
      </c>
      <c r="C57" s="865" t="s">
        <v>459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459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473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166636</v>
      </c>
      <c r="G58" s="902">
        <f>+OTCHET!I383+OTCHET!I391+OTCHET!I396+OTCHET!I399+OTCHET!I402+OTCHET!I405+OTCHET!I406+OTCHET!I409+OTCHET!I422+OTCHET!I423+OTCHET!I424+OTCHET!I425+OTCHET!I426</f>
        <v>166636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473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339</v>
      </c>
      <c r="C59" s="776" t="s">
        <v>347</v>
      </c>
      <c r="D59" s="858"/>
      <c r="E59" s="905">
        <f>+OTCHET!E422+OTCHET!E423+OTCHET!E424+OTCHET!E425+OTCHET!E426</f>
        <v>0</v>
      </c>
      <c r="F59" s="905">
        <f t="shared" si="2"/>
        <v>-22491</v>
      </c>
      <c r="G59" s="906">
        <f>+OTCHET!I422+OTCHET!I423+OTCHET!I424+OTCHET!I425+OTCHET!I426</f>
        <v>-22491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347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461</v>
      </c>
      <c r="C60" s="909" t="s">
        <v>337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337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715</v>
      </c>
      <c r="C62" s="838" t="s">
        <v>846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846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2004</v>
      </c>
      <c r="C63" s="919" t="s">
        <v>370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370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976</v>
      </c>
      <c r="C64" s="926"/>
      <c r="D64" s="926"/>
      <c r="E64" s="927">
        <f>+E22-E38+E56-E63</f>
        <v>0</v>
      </c>
      <c r="F64" s="927">
        <f>+F22-F38+F56-F63</f>
        <v>-27267</v>
      </c>
      <c r="G64" s="928">
        <f>+G22-G38+G56-G63</f>
        <v>-27267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371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27267</v>
      </c>
      <c r="G66" s="938">
        <f>SUM(+G68+G76+G77+G84+G85+G86+G89+G90+G91+G92+G93+G94+G95)</f>
        <v>27267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348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348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349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349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847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847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977</v>
      </c>
      <c r="C72" s="956" t="s">
        <v>848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848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350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350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361</v>
      </c>
      <c r="C74" s="961" t="s">
        <v>351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351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352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352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849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849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353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353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354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354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978</v>
      </c>
      <c r="C80" s="956" t="s">
        <v>355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355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458</v>
      </c>
      <c r="C82" s="956" t="s">
        <v>356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356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457</v>
      </c>
      <c r="C83" s="967" t="s">
        <v>357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357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979</v>
      </c>
      <c r="C84" s="865" t="s">
        <v>850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850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980</v>
      </c>
      <c r="C85" s="857" t="s">
        <v>851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851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857</v>
      </c>
      <c r="C86" s="776" t="s">
        <v>314</v>
      </c>
      <c r="D86" s="858"/>
      <c r="E86" s="905">
        <f>+E87+E88</f>
        <v>0</v>
      </c>
      <c r="F86" s="905">
        <f>+F87+F88</f>
        <v>-14518</v>
      </c>
      <c r="G86" s="906">
        <f>+G87+G88</f>
        <v>-14518</v>
      </c>
      <c r="H86" s="907">
        <f>+H87+H88</f>
        <v>0</v>
      </c>
      <c r="I86" s="907">
        <f>+I87+I88</f>
        <v>0</v>
      </c>
      <c r="J86" s="836"/>
      <c r="K86" s="908" t="s">
        <v>314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856</v>
      </c>
      <c r="C87" s="950" t="s">
        <v>315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315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179</v>
      </c>
      <c r="D88" s="969"/>
      <c r="E88" s="963">
        <f>+OTCHET!E521+OTCHET!E524+OTCHET!E544</f>
        <v>0</v>
      </c>
      <c r="F88" s="963">
        <f t="shared" si="5"/>
        <v>-14518</v>
      </c>
      <c r="G88" s="964">
        <f>+OTCHET!I521+OTCHET!I524+OTCHET!I544</f>
        <v>-14518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179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716</v>
      </c>
      <c r="C89" s="865" t="s">
        <v>852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852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855</v>
      </c>
      <c r="C90" s="857" t="s">
        <v>358</v>
      </c>
      <c r="D90" s="856"/>
      <c r="E90" s="901">
        <f>+OTCHET!E567+OTCHET!E568+OTCHET!E569+OTCHET!E570+OTCHET!E571+OTCHET!E572</f>
        <v>0</v>
      </c>
      <c r="F90" s="901">
        <f t="shared" si="5"/>
        <v>47968</v>
      </c>
      <c r="G90" s="902">
        <f>+OTCHET!I567+OTCHET!I568+OTCHET!I569+OTCHET!I570+OTCHET!I571+OTCHET!I572</f>
        <v>47968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358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854</v>
      </c>
      <c r="C91" s="971" t="s">
        <v>359</v>
      </c>
      <c r="D91" s="971"/>
      <c r="E91" s="815">
        <f>+OTCHET!E573+OTCHET!E574+OTCHET!E575+OTCHET!E576+OTCHET!E577+OTCHET!E578+OTCHET!E579</f>
        <v>0</v>
      </c>
      <c r="F91" s="815">
        <f t="shared" si="5"/>
        <v>-6183</v>
      </c>
      <c r="G91" s="816">
        <f>+OTCHET!I573+OTCHET!I574+OTCHET!I575+OTCHET!I576+OTCHET!I577+OTCHET!I578+OTCHET!I579</f>
        <v>-6183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359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853</v>
      </c>
      <c r="C92" s="857" t="s">
        <v>360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360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366</v>
      </c>
      <c r="C93" s="857" t="s">
        <v>367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367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368</v>
      </c>
      <c r="C94" s="971" t="s">
        <v>369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369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981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547</v>
      </c>
      <c r="C96" s="973" t="s">
        <v>546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546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833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834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835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836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837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835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836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982</v>
      </c>
      <c r="C108" s="992"/>
      <c r="D108" s="992"/>
      <c r="E108" s="993"/>
      <c r="F108" s="993"/>
      <c r="G108" s="1746" t="s">
        <v>983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875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873</v>
      </c>
      <c r="C113" s="986"/>
      <c r="D113" s="986"/>
      <c r="E113" s="997"/>
      <c r="F113" s="997"/>
      <c r="G113" s="689"/>
      <c r="H113" s="999" t="s">
        <v>876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73" operator="notEqual" stopIfTrue="1">
      <formula>0</formula>
    </cfRule>
  </conditionalFormatting>
  <conditionalFormatting sqref="E105:I105">
    <cfRule type="cellIs" priority="19" dxfId="173" operator="notEqual" stopIfTrue="1">
      <formula>0</formula>
    </cfRule>
  </conditionalFormatting>
  <conditionalFormatting sqref="G107:H107 B107">
    <cfRule type="cellIs" priority="18" dxfId="189" operator="equal" stopIfTrue="1">
      <formula>0</formula>
    </cfRule>
  </conditionalFormatting>
  <conditionalFormatting sqref="I114 E110">
    <cfRule type="cellIs" priority="17" dxfId="177" operator="equal" stopIfTrue="1">
      <formula>0</formula>
    </cfRule>
  </conditionalFormatting>
  <conditionalFormatting sqref="E114:F114">
    <cfRule type="cellIs" priority="16" dxfId="177" operator="equal" stopIfTrue="1">
      <formula>0</formula>
    </cfRule>
  </conditionalFormatting>
  <conditionalFormatting sqref="E15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5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B105">
    <cfRule type="cellIs" priority="5" dxfId="174" operator="notEqual" stopIfTrue="1">
      <formula>0</formula>
    </cfRule>
  </conditionalFormatting>
  <conditionalFormatting sqref="I11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91"/>
  <sheetViews>
    <sheetView tabSelected="1" zoomScale="75" zoomScaleNormal="75" zoomScaleSheetLayoutView="85" workbookViewId="0" topLeftCell="B401">
      <selection activeCell="I910" sqref="I91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2073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872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462</v>
      </c>
      <c r="F5" s="103" t="s">
        <v>462</v>
      </c>
      <c r="G5" s="103" t="s">
        <v>462</v>
      </c>
      <c r="H5" s="103" t="s">
        <v>462</v>
      </c>
      <c r="I5" s="103" t="s">
        <v>462</v>
      </c>
      <c r="J5" s="103" t="s">
        <v>462</v>
      </c>
      <c r="K5" s="103" t="s">
        <v>462</v>
      </c>
      <c r="L5" s="103" t="s">
        <v>462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462</v>
      </c>
      <c r="G6" s="103" t="s">
        <v>462</v>
      </c>
      <c r="H6" s="103" t="s">
        <v>462</v>
      </c>
      <c r="I6" s="103" t="s">
        <v>462</v>
      </c>
      <c r="J6" s="103" t="s">
        <v>462</v>
      </c>
      <c r="K6" s="103" t="s">
        <v>462</v>
      </c>
      <c r="L6" s="103" t="s">
        <v>462</v>
      </c>
      <c r="M6" s="7">
        <v>1</v>
      </c>
      <c r="N6" s="108"/>
    </row>
    <row r="7" spans="2:14" ht="15.75" customHeight="1">
      <c r="B7" s="1791" t="str">
        <f>VLOOKUP(E15,SMETKA,2,FALSE)</f>
        <v>ОТЧЕТНИ ДАННИ ПО ЕБК ЗА СМЕТКИТЕ ЗА СРЕДСТВАТА ОТ ЕВРОПЕЙСКИЯ СЪЮЗ - КСФ</v>
      </c>
      <c r="C7" s="1792"/>
      <c r="D7" s="179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463</v>
      </c>
      <c r="F8" s="113" t="s">
        <v>832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3"/>
      <c r="C9" s="1794"/>
      <c r="D9" s="1795"/>
      <c r="E9" s="115">
        <v>43831</v>
      </c>
      <c r="F9" s="116">
        <v>44043</v>
      </c>
      <c r="G9" s="113"/>
      <c r="H9" s="1415"/>
      <c r="I9" s="1838"/>
      <c r="J9" s="1839"/>
      <c r="K9" s="113"/>
      <c r="L9" s="113"/>
      <c r="M9" s="7">
        <v>1</v>
      </c>
      <c r="N9" s="108"/>
    </row>
    <row r="10" spans="2:14" ht="15">
      <c r="B10" s="117" t="s">
        <v>796</v>
      </c>
      <c r="C10" s="103"/>
      <c r="D10" s="104"/>
      <c r="E10" s="113"/>
      <c r="F10" s="1601" t="str">
        <f>VLOOKUP(F9,DateName,2,FALSE)</f>
        <v>юли</v>
      </c>
      <c r="G10" s="113"/>
      <c r="H10" s="114"/>
      <c r="I10" s="1840" t="s">
        <v>965</v>
      </c>
      <c r="J10" s="184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1"/>
      <c r="J11" s="1841"/>
      <c r="K11" s="113"/>
      <c r="L11" s="113"/>
      <c r="M11" s="7">
        <v>1</v>
      </c>
      <c r="N11" s="108"/>
    </row>
    <row r="12" spans="2:14" ht="27" customHeight="1">
      <c r="B12" s="1796" t="str">
        <f>VLOOKUP(F12,PRBK,2,FALSE)</f>
        <v>Крушари</v>
      </c>
      <c r="C12" s="1797"/>
      <c r="D12" s="1798"/>
      <c r="E12" s="118" t="s">
        <v>959</v>
      </c>
      <c r="F12" s="1586" t="s">
        <v>1431</v>
      </c>
      <c r="G12" s="113"/>
      <c r="H12" s="114"/>
      <c r="I12" s="1841"/>
      <c r="J12" s="1841"/>
      <c r="K12" s="113"/>
      <c r="L12" s="113"/>
      <c r="M12" s="7">
        <v>1</v>
      </c>
      <c r="N12" s="108"/>
    </row>
    <row r="13" spans="2:14" ht="18" customHeight="1">
      <c r="B13" s="119" t="s">
        <v>797</v>
      </c>
      <c r="C13" s="103"/>
      <c r="D13" s="104"/>
      <c r="E13" s="120"/>
      <c r="F13" s="114"/>
      <c r="G13" s="114" t="s">
        <v>462</v>
      </c>
      <c r="H13" s="121"/>
      <c r="I13" s="122"/>
      <c r="J13" s="123"/>
      <c r="K13" s="123" t="s">
        <v>462</v>
      </c>
      <c r="L13" s="123" t="s">
        <v>462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888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2055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889</v>
      </c>
      <c r="E19" s="1772" t="s">
        <v>2056</v>
      </c>
      <c r="F19" s="1773"/>
      <c r="G19" s="1773"/>
      <c r="H19" s="1774"/>
      <c r="I19" s="1783" t="s">
        <v>2057</v>
      </c>
      <c r="J19" s="1784"/>
      <c r="K19" s="1784"/>
      <c r="L19" s="1785"/>
      <c r="M19" s="7">
        <v>1</v>
      </c>
      <c r="N19" s="108"/>
    </row>
    <row r="20" spans="2:14" ht="49.5" customHeight="1">
      <c r="B20" s="134" t="s">
        <v>62</v>
      </c>
      <c r="C20" s="135" t="s">
        <v>465</v>
      </c>
      <c r="D20" s="136" t="s">
        <v>890</v>
      </c>
      <c r="E20" s="137" t="s">
        <v>960</v>
      </c>
      <c r="F20" s="1407" t="s">
        <v>800</v>
      </c>
      <c r="G20" s="1408" t="s">
        <v>801</v>
      </c>
      <c r="H20" s="1409" t="s">
        <v>799</v>
      </c>
      <c r="I20" s="1598" t="s">
        <v>961</v>
      </c>
      <c r="J20" s="1599" t="s">
        <v>962</v>
      </c>
      <c r="K20" s="1600" t="s">
        <v>963</v>
      </c>
      <c r="L20" s="1416" t="s">
        <v>964</v>
      </c>
      <c r="M20" s="7">
        <v>1</v>
      </c>
      <c r="N20" s="138"/>
    </row>
    <row r="21" spans="2:14" ht="18.75">
      <c r="B21" s="139"/>
      <c r="C21" s="140"/>
      <c r="D21" s="141" t="s">
        <v>466</v>
      </c>
      <c r="E21" s="142" t="s">
        <v>173</v>
      </c>
      <c r="F21" s="143" t="s">
        <v>174</v>
      </c>
      <c r="G21" s="144" t="s">
        <v>713</v>
      </c>
      <c r="H21" s="145" t="s">
        <v>714</v>
      </c>
      <c r="I21" s="143" t="s">
        <v>693</v>
      </c>
      <c r="J21" s="144" t="s">
        <v>865</v>
      </c>
      <c r="K21" s="145" t="s">
        <v>866</v>
      </c>
      <c r="L21" s="1417" t="s">
        <v>867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9" t="s">
        <v>467</v>
      </c>
      <c r="D22" s="179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468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1938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1939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1940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717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9" t="s">
        <v>469</v>
      </c>
      <c r="D28" s="1790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470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9" t="s">
        <v>126</v>
      </c>
      <c r="D33" s="1790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891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718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9" t="s">
        <v>121</v>
      </c>
      <c r="D39" s="1790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868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869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892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1941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1249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513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514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515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516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517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518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8"/>
      <c r="B87" s="192"/>
      <c r="C87" s="156">
        <v>2417</v>
      </c>
      <c r="D87" s="634" t="s">
        <v>1972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519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520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521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522</v>
      </c>
      <c r="E91" s="281">
        <f t="shared" si="3"/>
        <v>0</v>
      </c>
      <c r="F91" s="152"/>
      <c r="G91" s="1665"/>
      <c r="H91" s="154">
        <v>0</v>
      </c>
      <c r="I91" s="152"/>
      <c r="J91" s="1665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183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184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185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186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187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188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189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190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191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192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526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527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528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529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530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531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532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533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534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261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859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535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2068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1973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860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536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537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893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538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539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540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541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542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894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543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727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728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729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730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731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732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262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734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735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736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737</v>
      </c>
      <c r="D138" s="183"/>
      <c r="E138" s="1376">
        <f t="shared" si="26"/>
        <v>0</v>
      </c>
      <c r="F138" s="1478">
        <v>0</v>
      </c>
      <c r="G138" s="1650">
        <v>0</v>
      </c>
      <c r="H138" s="1480">
        <v>0</v>
      </c>
      <c r="I138" s="1478">
        <v>0</v>
      </c>
      <c r="J138" s="1650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333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334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335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336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895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896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897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898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899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900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901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902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1942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1943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1944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1945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1946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1947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1948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1949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1950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263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264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903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265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266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267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268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269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270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904</v>
      </c>
      <c r="C169" s="208" t="s">
        <v>738</v>
      </c>
      <c r="D169" s="209" t="s">
        <v>905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4">
        <v>113</v>
      </c>
      <c r="B170" s="1625"/>
      <c r="C170" s="1624"/>
      <c r="D170" s="1626" t="s">
        <v>1951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99" t="str">
        <f>$B$7</f>
        <v>ОТЧЕТНИ ДАННИ ПО ЕБК ЗА СМЕТКИТЕ ЗА СРЕДСТВАТА ОТ ЕВРОПЕЙСКИЯ СЪЮЗ - КСФ</v>
      </c>
      <c r="C174" s="1800"/>
      <c r="D174" s="180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463</v>
      </c>
      <c r="F175" s="225" t="s">
        <v>832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66">
        <f>$B$9</f>
        <v>0</v>
      </c>
      <c r="C176" s="1767"/>
      <c r="D176" s="1768"/>
      <c r="E176" s="115">
        <f>$E$9</f>
        <v>43831</v>
      </c>
      <c r="F176" s="226">
        <f>$F$9</f>
        <v>44043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6" t="str">
        <f>$B$12</f>
        <v>Крушари</v>
      </c>
      <c r="C179" s="1797"/>
      <c r="D179" s="1798"/>
      <c r="E179" s="231" t="s">
        <v>887</v>
      </c>
      <c r="F179" s="232" t="str">
        <f>$F$12</f>
        <v>5806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888</v>
      </c>
      <c r="E181" s="238">
        <f>$E$15</f>
        <v>98</v>
      </c>
      <c r="F181" s="126" t="str">
        <f>$F$15</f>
        <v>СЕС - КСФ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464</v>
      </c>
      <c r="I182" s="244"/>
      <c r="J182" s="244"/>
      <c r="K182" s="244"/>
      <c r="L182" s="1377" t="s">
        <v>464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739</v>
      </c>
      <c r="E183" s="1772" t="s">
        <v>2058</v>
      </c>
      <c r="F183" s="1773"/>
      <c r="G183" s="1773"/>
      <c r="H183" s="1774"/>
      <c r="I183" s="1775" t="s">
        <v>2059</v>
      </c>
      <c r="J183" s="1776"/>
      <c r="K183" s="1776"/>
      <c r="L183" s="1777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465</v>
      </c>
      <c r="D184" s="252" t="s">
        <v>674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740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8" t="s">
        <v>741</v>
      </c>
      <c r="D187" s="177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66292</v>
      </c>
      <c r="J187" s="275">
        <f t="shared" si="41"/>
        <v>0</v>
      </c>
      <c r="K187" s="276">
        <f t="shared" si="41"/>
        <v>0</v>
      </c>
      <c r="L187" s="273">
        <f t="shared" si="41"/>
        <v>66292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742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58652</v>
      </c>
      <c r="J188" s="283">
        <f t="shared" si="43"/>
        <v>0</v>
      </c>
      <c r="K188" s="284">
        <f t="shared" si="43"/>
        <v>0</v>
      </c>
      <c r="L188" s="281">
        <f t="shared" si="43"/>
        <v>58652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743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7640</v>
      </c>
      <c r="J189" s="289">
        <f t="shared" si="43"/>
        <v>0</v>
      </c>
      <c r="K189" s="290">
        <f t="shared" si="43"/>
        <v>0</v>
      </c>
      <c r="L189" s="287">
        <f t="shared" si="43"/>
        <v>7640</v>
      </c>
      <c r="M189" s="7">
        <f t="shared" si="42"/>
        <v>1</v>
      </c>
      <c r="N189" s="277"/>
    </row>
    <row r="190" spans="1:14" s="15" customFormat="1" ht="15.75">
      <c r="A190" s="22">
        <v>35</v>
      </c>
      <c r="B190" s="272">
        <v>200</v>
      </c>
      <c r="C190" s="1758" t="s">
        <v>744</v>
      </c>
      <c r="D190" s="1759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69362</v>
      </c>
      <c r="J190" s="275">
        <f t="shared" si="44"/>
        <v>0</v>
      </c>
      <c r="K190" s="276">
        <f t="shared" si="44"/>
        <v>0</v>
      </c>
      <c r="L190" s="273">
        <f t="shared" si="44"/>
        <v>69362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745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61715</v>
      </c>
      <c r="J191" s="283">
        <f t="shared" si="45"/>
        <v>0</v>
      </c>
      <c r="K191" s="284">
        <f t="shared" si="45"/>
        <v>0</v>
      </c>
      <c r="L191" s="281">
        <f t="shared" si="45"/>
        <v>61715</v>
      </c>
      <c r="M191" s="7">
        <f t="shared" si="42"/>
        <v>1</v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746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7647</v>
      </c>
      <c r="J192" s="297">
        <f t="shared" si="45"/>
        <v>0</v>
      </c>
      <c r="K192" s="298">
        <f t="shared" si="45"/>
        <v>0</v>
      </c>
      <c r="L192" s="295">
        <f t="shared" si="45"/>
        <v>7647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594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595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596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0" t="s">
        <v>193</v>
      </c>
      <c r="D196" s="1761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27434</v>
      </c>
      <c r="J196" s="275">
        <f t="shared" si="46"/>
        <v>0</v>
      </c>
      <c r="K196" s="276">
        <f t="shared" si="46"/>
        <v>0</v>
      </c>
      <c r="L196" s="273">
        <f t="shared" si="46"/>
        <v>27434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194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15528</v>
      </c>
      <c r="J197" s="283">
        <f t="shared" si="47"/>
        <v>0</v>
      </c>
      <c r="K197" s="284">
        <f t="shared" si="47"/>
        <v>0</v>
      </c>
      <c r="L197" s="281">
        <f t="shared" si="47"/>
        <v>15528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906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1948</v>
      </c>
      <c r="J198" s="297">
        <f t="shared" si="47"/>
        <v>0</v>
      </c>
      <c r="K198" s="298">
        <f t="shared" si="47"/>
        <v>0</v>
      </c>
      <c r="L198" s="295">
        <f t="shared" si="47"/>
        <v>1948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868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195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6439</v>
      </c>
      <c r="J200" s="297">
        <f t="shared" si="47"/>
        <v>0</v>
      </c>
      <c r="K200" s="298">
        <f t="shared" si="47"/>
        <v>0</v>
      </c>
      <c r="L200" s="295">
        <f t="shared" si="47"/>
        <v>6439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196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3519</v>
      </c>
      <c r="J201" s="297">
        <f t="shared" si="47"/>
        <v>0</v>
      </c>
      <c r="K201" s="298">
        <f t="shared" si="47"/>
        <v>0</v>
      </c>
      <c r="L201" s="295">
        <f t="shared" si="47"/>
        <v>3519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870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197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2" t="s">
        <v>198</v>
      </c>
      <c r="D204" s="1763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58" t="s">
        <v>199</v>
      </c>
      <c r="D205" s="1759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29096</v>
      </c>
      <c r="J205" s="275">
        <f t="shared" si="48"/>
        <v>0</v>
      </c>
      <c r="K205" s="276">
        <f t="shared" si="48"/>
        <v>0</v>
      </c>
      <c r="L205" s="310">
        <f t="shared" si="48"/>
        <v>29096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200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4978</v>
      </c>
      <c r="J206" s="283">
        <f t="shared" si="49"/>
        <v>0</v>
      </c>
      <c r="K206" s="284">
        <f t="shared" si="49"/>
        <v>0</v>
      </c>
      <c r="L206" s="281">
        <f t="shared" si="49"/>
        <v>4978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201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202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250</v>
      </c>
      <c r="J208" s="297">
        <f t="shared" si="49"/>
        <v>0</v>
      </c>
      <c r="K208" s="298">
        <f t="shared" si="49"/>
        <v>0</v>
      </c>
      <c r="L208" s="295">
        <f t="shared" si="49"/>
        <v>250</v>
      </c>
      <c r="M208" s="7">
        <f t="shared" si="42"/>
        <v>1</v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203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204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23231</v>
      </c>
      <c r="J210" s="297">
        <f t="shared" si="49"/>
        <v>0</v>
      </c>
      <c r="K210" s="298">
        <f t="shared" si="49"/>
        <v>0</v>
      </c>
      <c r="L210" s="295">
        <f t="shared" si="49"/>
        <v>23231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205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25</v>
      </c>
      <c r="J211" s="316">
        <f t="shared" si="49"/>
        <v>0</v>
      </c>
      <c r="K211" s="317">
        <f t="shared" si="49"/>
        <v>0</v>
      </c>
      <c r="L211" s="314">
        <f t="shared" si="49"/>
        <v>25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206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612</v>
      </c>
      <c r="J212" s="322">
        <f t="shared" si="49"/>
        <v>0</v>
      </c>
      <c r="K212" s="323">
        <f t="shared" si="49"/>
        <v>0</v>
      </c>
      <c r="L212" s="320">
        <f t="shared" si="49"/>
        <v>612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207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208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209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871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210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798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211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907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304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212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50" t="s">
        <v>271</v>
      </c>
      <c r="D223" s="1751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908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909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910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50" t="s">
        <v>719</v>
      </c>
      <c r="D227" s="1751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213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214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215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216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217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50" t="s">
        <v>218</v>
      </c>
      <c r="D233" s="1751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305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219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50" t="s">
        <v>220</v>
      </c>
      <c r="D236" s="1751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6" t="s">
        <v>221</v>
      </c>
      <c r="D237" s="1757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6" t="s">
        <v>222</v>
      </c>
      <c r="D238" s="1757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6" t="s">
        <v>1653</v>
      </c>
      <c r="D239" s="1757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50" t="s">
        <v>223</v>
      </c>
      <c r="D240" s="1751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1952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224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225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226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227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1953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228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229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2002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230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231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232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1654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50" t="s">
        <v>233</v>
      </c>
      <c r="D255" s="1751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50" t="s">
        <v>234</v>
      </c>
      <c r="D256" s="1751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50" t="s">
        <v>235</v>
      </c>
      <c r="D257" s="1751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50" t="s">
        <v>236</v>
      </c>
      <c r="D258" s="1751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237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238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239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240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241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242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50" t="s">
        <v>1658</v>
      </c>
      <c r="D265" s="1751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243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244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245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50" t="s">
        <v>1655</v>
      </c>
      <c r="D269" s="1751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50" t="s">
        <v>1656</v>
      </c>
      <c r="D270" s="1751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6" t="s">
        <v>246</v>
      </c>
      <c r="D271" s="1757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50" t="s">
        <v>272</v>
      </c>
      <c r="D272" s="1751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273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274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48" t="s">
        <v>247</v>
      </c>
      <c r="D275" s="174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48" t="s">
        <v>248</v>
      </c>
      <c r="D276" s="174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1719</v>
      </c>
      <c r="J276" s="275">
        <f t="shared" si="68"/>
        <v>0</v>
      </c>
      <c r="K276" s="276">
        <f t="shared" si="68"/>
        <v>0</v>
      </c>
      <c r="L276" s="310">
        <f t="shared" si="68"/>
        <v>1719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249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250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617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1719</v>
      </c>
      <c r="J279" s="297">
        <f t="shared" si="69"/>
        <v>0</v>
      </c>
      <c r="K279" s="298">
        <f t="shared" si="69"/>
        <v>0</v>
      </c>
      <c r="L279" s="295">
        <f t="shared" si="69"/>
        <v>1719</v>
      </c>
      <c r="M279" s="7">
        <f t="shared" si="61"/>
        <v>1</v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618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619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620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621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48" t="s">
        <v>622</v>
      </c>
      <c r="D284" s="174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306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623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48" t="s">
        <v>682</v>
      </c>
      <c r="D287" s="174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50" t="s">
        <v>683</v>
      </c>
      <c r="D288" s="1751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2" t="s">
        <v>911</v>
      </c>
      <c r="D293" s="175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4" t="s">
        <v>691</v>
      </c>
      <c r="D297" s="175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904</v>
      </c>
      <c r="C301" s="393" t="s">
        <v>738</v>
      </c>
      <c r="D301" s="394" t="s">
        <v>912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193903</v>
      </c>
      <c r="J301" s="397">
        <f t="shared" si="77"/>
        <v>0</v>
      </c>
      <c r="K301" s="398">
        <f t="shared" si="77"/>
        <v>0</v>
      </c>
      <c r="L301" s="395">
        <f t="shared" si="77"/>
        <v>193903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1"/>
      <c r="C306" s="1802"/>
      <c r="D306" s="1802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3"/>
      <c r="C308" s="1802"/>
      <c r="D308" s="1802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3"/>
      <c r="C311" s="1802"/>
      <c r="D311" s="1802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4"/>
      <c r="C344" s="1804"/>
      <c r="D344" s="1804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9" t="str">
        <f>$B$7</f>
        <v>ОТЧЕТНИ ДАННИ ПО ЕБК ЗА СМЕТКИТЕ ЗА СРЕДСТВАТА ОТ ЕВРОПЕЙСКИЯ СЪЮЗ - КСФ</v>
      </c>
      <c r="C348" s="1809"/>
      <c r="D348" s="1809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886</v>
      </c>
      <c r="F349" s="406" t="s">
        <v>832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66">
        <f>$B$9</f>
        <v>0</v>
      </c>
      <c r="C350" s="1767"/>
      <c r="D350" s="1768"/>
      <c r="E350" s="115">
        <f>$E$9</f>
        <v>43831</v>
      </c>
      <c r="F350" s="407">
        <f>$F$9</f>
        <v>44043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6" t="str">
        <f>$B$12</f>
        <v>Крушари</v>
      </c>
      <c r="C353" s="1797"/>
      <c r="D353" s="1798"/>
      <c r="E353" s="410" t="s">
        <v>887</v>
      </c>
      <c r="F353" s="232" t="str">
        <f>$F$12</f>
        <v>5806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98</v>
      </c>
      <c r="F355" s="414" t="str">
        <f>+$F$15</f>
        <v>СЕС - КСФ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464</v>
      </c>
      <c r="I356" s="244"/>
      <c r="J356" s="244"/>
      <c r="K356" s="244"/>
      <c r="L356" s="246" t="s">
        <v>464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913</v>
      </c>
      <c r="E357" s="1786" t="s">
        <v>2060</v>
      </c>
      <c r="F357" s="1787"/>
      <c r="G357" s="1787"/>
      <c r="H357" s="1788"/>
      <c r="I357" s="418" t="s">
        <v>2061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465</v>
      </c>
      <c r="D358" s="424" t="s">
        <v>674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914</v>
      </c>
      <c r="C359" s="430"/>
      <c r="D359" s="431" t="s">
        <v>675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7" t="s">
        <v>275</v>
      </c>
      <c r="D361" s="1808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276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277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330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331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278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279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280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281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282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283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284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285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307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5" t="s">
        <v>286</v>
      </c>
      <c r="D375" s="1806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915</v>
      </c>
      <c r="E376" s="1384">
        <f t="shared" si="81"/>
        <v>0</v>
      </c>
      <c r="F376" s="1652">
        <v>0</v>
      </c>
      <c r="G376" s="1660">
        <v>0</v>
      </c>
      <c r="H376" s="1651">
        <v>0</v>
      </c>
      <c r="I376" s="1652">
        <v>0</v>
      </c>
      <c r="J376" s="1660">
        <v>0</v>
      </c>
      <c r="K376" s="1651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916</v>
      </c>
      <c r="E377" s="1382">
        <f t="shared" si="81"/>
        <v>0</v>
      </c>
      <c r="F377" s="1661"/>
      <c r="G377" s="1659">
        <v>0</v>
      </c>
      <c r="H377" s="456">
        <v>0</v>
      </c>
      <c r="I377" s="1661"/>
      <c r="J377" s="1659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917</v>
      </c>
      <c r="E378" s="1380">
        <f t="shared" si="81"/>
        <v>0</v>
      </c>
      <c r="F378" s="1662">
        <v>0</v>
      </c>
      <c r="G378" s="159"/>
      <c r="H378" s="160">
        <v>0</v>
      </c>
      <c r="I378" s="1662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287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2007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2006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1936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5" t="s">
        <v>308</v>
      </c>
      <c r="D383" s="1806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288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251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309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310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5" t="s">
        <v>252</v>
      </c>
      <c r="D388" s="1806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326</v>
      </c>
      <c r="E389" s="1379">
        <f t="shared" si="81"/>
        <v>0</v>
      </c>
      <c r="F389" s="463"/>
      <c r="G389" s="464"/>
      <c r="H389" s="154">
        <v>0</v>
      </c>
      <c r="I389" s="152"/>
      <c r="J389" s="153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327</v>
      </c>
      <c r="E390" s="1383">
        <f t="shared" si="81"/>
        <v>0</v>
      </c>
      <c r="F390" s="173"/>
      <c r="G390" s="174"/>
      <c r="H390" s="472">
        <v>0</v>
      </c>
      <c r="I390" s="173"/>
      <c r="J390" s="174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5" t="s">
        <v>253</v>
      </c>
      <c r="D391" s="1806"/>
      <c r="E391" s="1378">
        <f aca="true" t="shared" si="87" ref="E391:L391">SUM(E392:E395)</f>
        <v>0</v>
      </c>
      <c r="F391" s="445">
        <f t="shared" si="87"/>
        <v>0</v>
      </c>
      <c r="G391" s="445">
        <f t="shared" si="87"/>
        <v>0</v>
      </c>
      <c r="H391" s="445">
        <f>SUM(H392:H395)</f>
        <v>0</v>
      </c>
      <c r="I391" s="445">
        <f>SUM(I392:I395)</f>
        <v>0</v>
      </c>
      <c r="J391" s="445">
        <f>SUM(J392:J395)</f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694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695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597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254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5" t="s">
        <v>255</v>
      </c>
      <c r="D396" s="1806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1937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2069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5" t="s">
        <v>256</v>
      </c>
      <c r="D399" s="1806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189127</v>
      </c>
      <c r="J399" s="444">
        <f t="shared" si="89"/>
        <v>0</v>
      </c>
      <c r="K399" s="445">
        <f>SUM(K400:K401)</f>
        <v>0</v>
      </c>
      <c r="L399" s="1378">
        <f t="shared" si="89"/>
        <v>189127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1937</v>
      </c>
      <c r="E400" s="1379">
        <f t="shared" si="81"/>
        <v>0</v>
      </c>
      <c r="F400" s="158"/>
      <c r="G400" s="159"/>
      <c r="H400" s="154">
        <v>0</v>
      </c>
      <c r="I400" s="158">
        <v>189127</v>
      </c>
      <c r="J400" s="159"/>
      <c r="K400" s="154">
        <v>0</v>
      </c>
      <c r="L400" s="1379">
        <f>I400+J400+K400</f>
        <v>189127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328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5" t="s">
        <v>918</v>
      </c>
      <c r="D402" s="1806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329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328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5" t="s">
        <v>677</v>
      </c>
      <c r="D405" s="1806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5" t="s">
        <v>678</v>
      </c>
      <c r="D406" s="1806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257</v>
      </c>
      <c r="E407" s="1379">
        <f t="shared" si="81"/>
        <v>0</v>
      </c>
      <c r="F407" s="1467">
        <v>0</v>
      </c>
      <c r="G407" s="1468">
        <v>0</v>
      </c>
      <c r="H407" s="154">
        <v>0</v>
      </c>
      <c r="I407" s="1467">
        <v>0</v>
      </c>
      <c r="J407" s="1468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258</v>
      </c>
      <c r="E408" s="1383">
        <f t="shared" si="81"/>
        <v>0</v>
      </c>
      <c r="F408" s="490">
        <v>0</v>
      </c>
      <c r="G408" s="491">
        <v>0</v>
      </c>
      <c r="H408" s="472">
        <v>0</v>
      </c>
      <c r="I408" s="490">
        <v>0</v>
      </c>
      <c r="J408" s="49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5" t="s">
        <v>696</v>
      </c>
      <c r="D409" s="1806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697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311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5" t="s">
        <v>259</v>
      </c>
      <c r="D412" s="1806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698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679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919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699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700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904</v>
      </c>
      <c r="C419" s="493" t="s">
        <v>738</v>
      </c>
      <c r="D419" s="494" t="s">
        <v>920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189127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189127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921</v>
      </c>
      <c r="C420" s="498"/>
      <c r="D420" s="499" t="s">
        <v>676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5" t="s">
        <v>764</v>
      </c>
      <c r="D422" s="1806"/>
      <c r="E422" s="1378">
        <f>F422+G422+H422</f>
        <v>0</v>
      </c>
      <c r="F422" s="1612">
        <v>0</v>
      </c>
      <c r="G422" s="1613">
        <v>0</v>
      </c>
      <c r="H422" s="1475">
        <v>0</v>
      </c>
      <c r="I422" s="1612">
        <v>0</v>
      </c>
      <c r="J422" s="1613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5" t="s">
        <v>701</v>
      </c>
      <c r="D423" s="1806"/>
      <c r="E423" s="1378">
        <f>F423+G423+H423</f>
        <v>0</v>
      </c>
      <c r="F423" s="1612">
        <v>0</v>
      </c>
      <c r="G423" s="1613">
        <v>0</v>
      </c>
      <c r="H423" s="1475">
        <v>0</v>
      </c>
      <c r="I423" s="1612">
        <v>0</v>
      </c>
      <c r="J423" s="1613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5" t="s">
        <v>260</v>
      </c>
      <c r="D424" s="1806"/>
      <c r="E424" s="1378">
        <f>F424+G424+H424</f>
        <v>0</v>
      </c>
      <c r="F424" s="483"/>
      <c r="G424" s="484"/>
      <c r="H424" s="1475">
        <v>0</v>
      </c>
      <c r="I424" s="483">
        <v>-22491</v>
      </c>
      <c r="J424" s="484"/>
      <c r="K424" s="1475">
        <v>0</v>
      </c>
      <c r="L424" s="1378">
        <f>I424+J424+K424</f>
        <v>-22491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805" t="s">
        <v>680</v>
      </c>
      <c r="D425" s="1806"/>
      <c r="E425" s="1378">
        <f>F425+G425+H425</f>
        <v>0</v>
      </c>
      <c r="F425" s="483"/>
      <c r="G425" s="484"/>
      <c r="H425" s="1611">
        <v>0</v>
      </c>
      <c r="I425" s="483"/>
      <c r="J425" s="484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5" t="s">
        <v>922</v>
      </c>
      <c r="D426" s="1806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702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923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904</v>
      </c>
      <c r="C429" s="510" t="s">
        <v>738</v>
      </c>
      <c r="D429" s="511" t="s">
        <v>924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-22491</v>
      </c>
      <c r="J429" s="514">
        <f t="shared" si="97"/>
        <v>0</v>
      </c>
      <c r="K429" s="515">
        <f t="shared" si="97"/>
        <v>0</v>
      </c>
      <c r="L429" s="512">
        <f t="shared" si="97"/>
        <v>-22491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2" t="str">
        <f>$B$7</f>
        <v>ОТЧЕТНИ ДАННИ ПО ЕБК ЗА СМЕТКИТЕ ЗА СРЕДСТВАТА ОТ ЕВРОПЕЙСКИЯ СЪЮЗ - КСФ</v>
      </c>
      <c r="C433" s="1813"/>
      <c r="D433" s="1813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886</v>
      </c>
      <c r="F434" s="406" t="s">
        <v>832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66">
        <f>$B$9</f>
        <v>0</v>
      </c>
      <c r="C435" s="1767"/>
      <c r="D435" s="1768"/>
      <c r="E435" s="115">
        <f>$E$9</f>
        <v>43831</v>
      </c>
      <c r="F435" s="407">
        <f>$F$9</f>
        <v>44043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6" t="str">
        <f>$B$12</f>
        <v>Крушари</v>
      </c>
      <c r="C438" s="1797"/>
      <c r="D438" s="1798"/>
      <c r="E438" s="410" t="s">
        <v>887</v>
      </c>
      <c r="F438" s="232" t="str">
        <f>$F$12</f>
        <v>5806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888</v>
      </c>
      <c r="E440" s="238">
        <f>$E$15</f>
        <v>98</v>
      </c>
      <c r="F440" s="126" t="str">
        <f>+$F$15</f>
        <v>СЕС - КСФ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464</v>
      </c>
      <c r="I441" s="244"/>
      <c r="J441" s="244"/>
      <c r="K441" s="244"/>
      <c r="L441" s="1377" t="s">
        <v>464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72" t="s">
        <v>2062</v>
      </c>
      <c r="F442" s="1773"/>
      <c r="G442" s="1773"/>
      <c r="H442" s="1774"/>
      <c r="I442" s="522" t="s">
        <v>2063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882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883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884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-27267</v>
      </c>
      <c r="J445" s="547">
        <f t="shared" si="99"/>
        <v>0</v>
      </c>
      <c r="K445" s="548">
        <f t="shared" si="99"/>
        <v>0</v>
      </c>
      <c r="L445" s="549">
        <f t="shared" si="99"/>
        <v>-27267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885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27267</v>
      </c>
      <c r="J446" s="554">
        <f t="shared" si="100"/>
        <v>0</v>
      </c>
      <c r="K446" s="555">
        <f t="shared" si="100"/>
        <v>0</v>
      </c>
      <c r="L446" s="556">
        <f>+L597</f>
        <v>27267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64" t="str">
        <f>$B$7</f>
        <v>ОТЧЕТНИ ДАННИ ПО ЕБК ЗА СМЕТКИТЕ ЗА СРЕДСТВАТА ОТ ЕВРОПЕЙСКИЯ СЪЮЗ - КСФ</v>
      </c>
      <c r="C449" s="1765"/>
      <c r="D449" s="1765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886</v>
      </c>
      <c r="F450" s="406" t="s">
        <v>832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66">
        <f>$B$9</f>
        <v>0</v>
      </c>
      <c r="C451" s="1767"/>
      <c r="D451" s="1768"/>
      <c r="E451" s="115">
        <f>$E$9</f>
        <v>43831</v>
      </c>
      <c r="F451" s="407">
        <f>$F$9</f>
        <v>44043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6" t="str">
        <f>$B$12</f>
        <v>Крушари</v>
      </c>
      <c r="C454" s="1797"/>
      <c r="D454" s="1798"/>
      <c r="E454" s="410" t="s">
        <v>887</v>
      </c>
      <c r="F454" s="232" t="str">
        <f>$F$12</f>
        <v>5806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888</v>
      </c>
      <c r="E456" s="238">
        <f>$E$15</f>
        <v>98</v>
      </c>
      <c r="F456" s="126" t="str">
        <f>+$F$15</f>
        <v>СЕС - КСФ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464</v>
      </c>
      <c r="I457" s="244"/>
      <c r="J457" s="244"/>
      <c r="K457" s="244"/>
      <c r="L457" s="1377" t="s">
        <v>464</v>
      </c>
      <c r="M457" s="7">
        <v>1</v>
      </c>
      <c r="N457" s="518"/>
    </row>
    <row r="458" spans="1:14" ht="22.5" customHeight="1">
      <c r="A458" s="23"/>
      <c r="B458" s="561" t="s">
        <v>925</v>
      </c>
      <c r="C458" s="562"/>
      <c r="D458" s="563"/>
      <c r="E458" s="1780" t="s">
        <v>2064</v>
      </c>
      <c r="F458" s="1781"/>
      <c r="G458" s="1781"/>
      <c r="H458" s="1782"/>
      <c r="I458" s="564" t="s">
        <v>2065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465</v>
      </c>
      <c r="D459" s="569" t="s">
        <v>674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692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0" t="s">
        <v>765</v>
      </c>
      <c r="D461" s="1811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681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766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767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7" t="s">
        <v>768</v>
      </c>
      <c r="D465" s="182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769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770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7" t="s">
        <v>1954</v>
      </c>
      <c r="D468" s="182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1955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1956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0" t="s">
        <v>771</v>
      </c>
      <c r="D471" s="1811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772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773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774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775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776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777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8" t="s">
        <v>778</v>
      </c>
      <c r="D478" s="182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779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780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6" t="s">
        <v>926</v>
      </c>
      <c r="D481" s="181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781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782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783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784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785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786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787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289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927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928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929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930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290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291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9" t="s">
        <v>931</v>
      </c>
      <c r="D497" s="1820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292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293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294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9" t="s">
        <v>24</v>
      </c>
      <c r="D502" s="1820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1" t="s">
        <v>932</v>
      </c>
      <c r="D503" s="182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6" t="s">
        <v>33</v>
      </c>
      <c r="D512" s="181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6" t="s">
        <v>37</v>
      </c>
      <c r="D516" s="181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471</v>
      </c>
      <c r="E520" s="1398">
        <f>F520+G520+H520</f>
        <v>0</v>
      </c>
      <c r="F520" s="1655">
        <v>0</v>
      </c>
      <c r="G520" s="1657">
        <v>0</v>
      </c>
      <c r="H520" s="1653">
        <v>0</v>
      </c>
      <c r="I520" s="1655">
        <v>0</v>
      </c>
      <c r="J520" s="1657">
        <v>0</v>
      </c>
      <c r="K520" s="1653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6" t="s">
        <v>933</v>
      </c>
      <c r="D521" s="182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295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296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9" t="s">
        <v>934</v>
      </c>
      <c r="D524" s="1815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-14518</v>
      </c>
      <c r="J524" s="580">
        <f t="shared" si="120"/>
        <v>0</v>
      </c>
      <c r="K524" s="581">
        <f t="shared" si="120"/>
        <v>0</v>
      </c>
      <c r="L524" s="578">
        <f t="shared" si="120"/>
        <v>-14518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300</v>
      </c>
      <c r="E525" s="1389">
        <f aca="true" t="shared" si="121" ref="E525:E530">F525+G525+H525</f>
        <v>0</v>
      </c>
      <c r="F525" s="1656">
        <v>0</v>
      </c>
      <c r="G525" s="1658">
        <v>0</v>
      </c>
      <c r="H525" s="1654">
        <v>0</v>
      </c>
      <c r="I525" s="1656">
        <v>0</v>
      </c>
      <c r="J525" s="1658">
        <v>0</v>
      </c>
      <c r="K525" s="1654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301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935</v>
      </c>
      <c r="E527" s="1387">
        <f t="shared" si="121"/>
        <v>0</v>
      </c>
      <c r="F527" s="158"/>
      <c r="G527" s="159"/>
      <c r="H527" s="585">
        <v>0</v>
      </c>
      <c r="I527" s="158">
        <v>-14518</v>
      </c>
      <c r="J527" s="159"/>
      <c r="K527" s="585">
        <v>0</v>
      </c>
      <c r="L527" s="1387">
        <f t="shared" si="116"/>
        <v>-14518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297</v>
      </c>
      <c r="E528" s="1387">
        <f t="shared" si="121"/>
        <v>0</v>
      </c>
      <c r="F528" s="1607">
        <v>0</v>
      </c>
      <c r="G528" s="1607">
        <v>0</v>
      </c>
      <c r="H528" s="585">
        <v>0</v>
      </c>
      <c r="I528" s="1607">
        <v>0</v>
      </c>
      <c r="J528" s="1607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298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299</v>
      </c>
      <c r="E530" s="1388">
        <f t="shared" si="121"/>
        <v>0</v>
      </c>
      <c r="F530" s="1607">
        <v>0</v>
      </c>
      <c r="G530" s="1607">
        <v>0</v>
      </c>
      <c r="H530" s="597">
        <v>0</v>
      </c>
      <c r="I530" s="1607">
        <v>0</v>
      </c>
      <c r="J530" s="1607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7" t="s">
        <v>312</v>
      </c>
      <c r="D531" s="1818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802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803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703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6" t="s">
        <v>936</v>
      </c>
      <c r="D535" s="181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2" t="s">
        <v>937</v>
      </c>
      <c r="D536" s="182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474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475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476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477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4" t="s">
        <v>938</v>
      </c>
      <c r="D541" s="1815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478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479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6" t="s">
        <v>939</v>
      </c>
      <c r="D544" s="181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804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480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805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806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481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811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812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813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814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815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816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817</v>
      </c>
      <c r="E556" s="1385">
        <f t="shared" si="124"/>
        <v>0</v>
      </c>
      <c r="F556" s="1620">
        <v>0</v>
      </c>
      <c r="G556" s="1621">
        <v>0</v>
      </c>
      <c r="H556" s="1622">
        <v>0</v>
      </c>
      <c r="I556" s="1621">
        <v>0</v>
      </c>
      <c r="J556" s="1621">
        <v>0</v>
      </c>
      <c r="K556" s="1622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818</v>
      </c>
      <c r="E557" s="1400">
        <f t="shared" si="124"/>
        <v>0</v>
      </c>
      <c r="F557" s="636"/>
      <c r="G557" s="637"/>
      <c r="H557" s="1619">
        <v>0</v>
      </c>
      <c r="I557" s="636"/>
      <c r="J557" s="637"/>
      <c r="K557" s="1619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940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941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942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943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944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945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946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947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4" t="s">
        <v>948</v>
      </c>
      <c r="D566" s="1814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41785</v>
      </c>
      <c r="J566" s="580">
        <f t="shared" si="128"/>
        <v>0</v>
      </c>
      <c r="K566" s="581">
        <f t="shared" si="128"/>
        <v>0</v>
      </c>
      <c r="L566" s="578">
        <f t="shared" si="128"/>
        <v>41785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819</v>
      </c>
      <c r="E567" s="1379">
        <f t="shared" si="124"/>
        <v>0</v>
      </c>
      <c r="F567" s="152"/>
      <c r="G567" s="153"/>
      <c r="H567" s="584">
        <v>0</v>
      </c>
      <c r="I567" s="152">
        <v>47968</v>
      </c>
      <c r="J567" s="153"/>
      <c r="K567" s="584">
        <v>0</v>
      </c>
      <c r="L567" s="1379">
        <f t="shared" si="116"/>
        <v>47968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820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861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862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821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822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823</v>
      </c>
      <c r="E573" s="1393">
        <f t="shared" si="124"/>
        <v>0</v>
      </c>
      <c r="F573" s="152"/>
      <c r="G573" s="153"/>
      <c r="H573" s="1623">
        <v>0</v>
      </c>
      <c r="I573" s="152">
        <v>-6183</v>
      </c>
      <c r="J573" s="153"/>
      <c r="K573" s="1623">
        <v>0</v>
      </c>
      <c r="L573" s="1393">
        <f t="shared" si="129"/>
        <v>-6183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824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863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864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825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826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827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828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949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950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951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952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829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4" t="s">
        <v>953</v>
      </c>
      <c r="D586" s="1815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954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955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956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957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4" t="s">
        <v>830</v>
      </c>
      <c r="D591" s="1815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807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808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809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810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831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904</v>
      </c>
      <c r="C597" s="660" t="s">
        <v>738</v>
      </c>
      <c r="D597" s="661" t="s">
        <v>958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27267</v>
      </c>
      <c r="J597" s="664">
        <f t="shared" si="133"/>
        <v>0</v>
      </c>
      <c r="K597" s="666">
        <f t="shared" si="133"/>
        <v>0</v>
      </c>
      <c r="L597" s="662">
        <f t="shared" si="133"/>
        <v>27267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873</v>
      </c>
      <c r="G600" s="1842"/>
      <c r="H600" s="1843"/>
      <c r="I600" s="1843"/>
      <c r="J600" s="184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2" t="s">
        <v>874</v>
      </c>
      <c r="H601" s="1832"/>
      <c r="I601" s="1832"/>
      <c r="J601" s="1832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875</v>
      </c>
      <c r="D603" s="670"/>
      <c r="E603" s="671"/>
      <c r="F603" s="218" t="s">
        <v>876</v>
      </c>
      <c r="G603" s="1824"/>
      <c r="H603" s="1825"/>
      <c r="I603" s="1825"/>
      <c r="J603" s="1826"/>
      <c r="K603" s="103"/>
      <c r="L603" s="228"/>
      <c r="M603" s="7">
        <v>1</v>
      </c>
      <c r="N603" s="518"/>
    </row>
    <row r="604" spans="1:14" ht="21.75" customHeight="1">
      <c r="A604" s="23"/>
      <c r="B604" s="1830" t="s">
        <v>877</v>
      </c>
      <c r="C604" s="1831"/>
      <c r="D604" s="672" t="s">
        <v>878</v>
      </c>
      <c r="E604" s="673"/>
      <c r="F604" s="674"/>
      <c r="G604" s="1832" t="s">
        <v>874</v>
      </c>
      <c r="H604" s="1832"/>
      <c r="I604" s="1832"/>
      <c r="J604" s="1832"/>
      <c r="K604" s="103"/>
      <c r="L604" s="228"/>
      <c r="M604" s="7">
        <v>1</v>
      </c>
      <c r="N604" s="518"/>
    </row>
    <row r="605" spans="1:14" ht="24.75" customHeight="1">
      <c r="A605" s="36"/>
      <c r="B605" s="1833"/>
      <c r="C605" s="1834"/>
      <c r="D605" s="675" t="s">
        <v>879</v>
      </c>
      <c r="E605" s="676"/>
      <c r="F605" s="677"/>
      <c r="G605" s="678" t="s">
        <v>880</v>
      </c>
      <c r="H605" s="1835"/>
      <c r="I605" s="1836"/>
      <c r="J605" s="1837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881</v>
      </c>
      <c r="H607" s="1835"/>
      <c r="I607" s="1836"/>
      <c r="J607" s="1837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64" t="str">
        <f>$B$7</f>
        <v>ОТЧЕТНИ ДАННИ ПО ЕБК ЗА СМЕТКИТЕ ЗА СРЕДСТВАТА ОТ ЕВРОПЕЙСКИЯ СЪЮЗ - КСФ</v>
      </c>
      <c r="C613" s="1765"/>
      <c r="D613" s="1765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463</v>
      </c>
      <c r="F614" s="406" t="s">
        <v>832</v>
      </c>
      <c r="G614" s="237"/>
      <c r="H614" s="1362" t="s">
        <v>1248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766">
        <f>$B$9</f>
        <v>0</v>
      </c>
      <c r="C615" s="1767"/>
      <c r="D615" s="1768"/>
      <c r="E615" s="115">
        <f>$E$9</f>
        <v>43831</v>
      </c>
      <c r="F615" s="226">
        <f>$F$9</f>
        <v>44043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69" t="str">
        <f>$B$12</f>
        <v>Крушари</v>
      </c>
      <c r="C618" s="1770"/>
      <c r="D618" s="1771"/>
      <c r="E618" s="410" t="s">
        <v>887</v>
      </c>
      <c r="F618" s="1360" t="str">
        <f>$F$12</f>
        <v>5806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888</v>
      </c>
      <c r="E620" s="238">
        <f>$E$15</f>
        <v>98</v>
      </c>
      <c r="F620" s="414" t="str">
        <f>$F$15</f>
        <v>СЕС - КСФ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464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709</v>
      </c>
      <c r="E622" s="1772" t="s">
        <v>2053</v>
      </c>
      <c r="F622" s="1773"/>
      <c r="G622" s="1773"/>
      <c r="H622" s="1774"/>
      <c r="I622" s="1775" t="s">
        <v>2054</v>
      </c>
      <c r="J622" s="1776"/>
      <c r="K622" s="1776"/>
      <c r="L622" s="1777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465</v>
      </c>
      <c r="D623" s="252" t="s">
        <v>710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27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740</v>
      </c>
      <c r="E624" s="1455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664" t="str">
        <f>VLOOKUP(D625,OP_LIST2,2,FALSE)</f>
        <v>98213</v>
      </c>
      <c r="D625" s="1452" t="s">
        <v>1221</v>
      </c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454"/>
      <c r="C626" s="1459">
        <f>VLOOKUP(D627,EBK_DEIN2,2,FALSE)</f>
        <v>3311</v>
      </c>
      <c r="D626" s="1458" t="s">
        <v>789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15.75">
      <c r="B627" s="1450"/>
      <c r="C627" s="1587">
        <f>+C626</f>
        <v>3311</v>
      </c>
      <c r="D627" s="1452" t="s">
        <v>1966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6"/>
      <c r="C628" s="1453"/>
      <c r="D628" s="1457" t="s">
        <v>711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778" t="s">
        <v>741</v>
      </c>
      <c r="D629" s="1779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19039</v>
      </c>
      <c r="J629" s="275">
        <f t="shared" si="134"/>
        <v>0</v>
      </c>
      <c r="K629" s="276">
        <f t="shared" si="134"/>
        <v>0</v>
      </c>
      <c r="L629" s="273">
        <f t="shared" si="134"/>
        <v>19039</v>
      </c>
      <c r="M629" s="12">
        <f>(IF($E629&lt;&gt;0,$M$2,IF($L629&lt;&gt;0,$M$2,"")))</f>
        <v>1</v>
      </c>
      <c r="N629" s="13"/>
    </row>
    <row r="630" spans="2:14" ht="15.75">
      <c r="B630" s="278"/>
      <c r="C630" s="279">
        <v>101</v>
      </c>
      <c r="D630" s="280" t="s">
        <v>742</v>
      </c>
      <c r="E630" s="281">
        <f>F630+G630+H630</f>
        <v>0</v>
      </c>
      <c r="F630" s="152"/>
      <c r="G630" s="153"/>
      <c r="H630" s="1418"/>
      <c r="I630" s="152">
        <v>19039</v>
      </c>
      <c r="J630" s="153"/>
      <c r="K630" s="1418"/>
      <c r="L630" s="281">
        <f>I630+J630+K630</f>
        <v>19039</v>
      </c>
      <c r="M630" s="12">
        <f aca="true" t="shared" si="135" ref="M630:M696">(IF($E630&lt;&gt;0,$M$2,IF($L630&lt;&gt;0,$M$2,"")))</f>
        <v>1</v>
      </c>
      <c r="N630" s="13"/>
    </row>
    <row r="631" spans="1:14" ht="15.75">
      <c r="A631" s="10"/>
      <c r="B631" s="278"/>
      <c r="C631" s="285">
        <v>102</v>
      </c>
      <c r="D631" s="286" t="s">
        <v>743</v>
      </c>
      <c r="E631" s="287">
        <f>F631+G631+H631</f>
        <v>0</v>
      </c>
      <c r="F631" s="173"/>
      <c r="G631" s="174"/>
      <c r="H631" s="1421"/>
      <c r="I631" s="173"/>
      <c r="J631" s="174"/>
      <c r="K631" s="142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58" t="s">
        <v>744</v>
      </c>
      <c r="D632" s="1759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7049</v>
      </c>
      <c r="J632" s="275">
        <f t="shared" si="136"/>
        <v>0</v>
      </c>
      <c r="K632" s="276">
        <f t="shared" si="136"/>
        <v>0</v>
      </c>
      <c r="L632" s="273">
        <f t="shared" si="136"/>
        <v>7049</v>
      </c>
      <c r="M632" s="12">
        <f t="shared" si="135"/>
        <v>1</v>
      </c>
      <c r="N632" s="13"/>
    </row>
    <row r="633" spans="1:14" ht="15.75">
      <c r="A633" s="10"/>
      <c r="B633" s="291"/>
      <c r="C633" s="279">
        <v>201</v>
      </c>
      <c r="D633" s="280" t="s">
        <v>745</v>
      </c>
      <c r="E633" s="281">
        <f>F633+G633+H633</f>
        <v>0</v>
      </c>
      <c r="F633" s="152"/>
      <c r="G633" s="153"/>
      <c r="H633" s="1418"/>
      <c r="I633" s="152">
        <v>7049</v>
      </c>
      <c r="J633" s="153"/>
      <c r="K633" s="1418"/>
      <c r="L633" s="281">
        <f>I633+J633+K633</f>
        <v>7049</v>
      </c>
      <c r="M633" s="12">
        <f t="shared" si="135"/>
        <v>1</v>
      </c>
      <c r="N633" s="13"/>
    </row>
    <row r="634" spans="1:14" ht="15.75">
      <c r="A634" s="10"/>
      <c r="B634" s="292"/>
      <c r="C634" s="293">
        <v>202</v>
      </c>
      <c r="D634" s="294" t="s">
        <v>746</v>
      </c>
      <c r="E634" s="295">
        <f>F634+G634+H634</f>
        <v>0</v>
      </c>
      <c r="F634" s="158"/>
      <c r="G634" s="159"/>
      <c r="H634" s="1420"/>
      <c r="I634" s="158"/>
      <c r="J634" s="159"/>
      <c r="K634" s="142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594</v>
      </c>
      <c r="E635" s="295">
        <f>F635+G635+H635</f>
        <v>0</v>
      </c>
      <c r="F635" s="158"/>
      <c r="G635" s="159"/>
      <c r="H635" s="1420"/>
      <c r="I635" s="158"/>
      <c r="J635" s="159"/>
      <c r="K635" s="142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595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596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60" t="s">
        <v>193</v>
      </c>
      <c r="D638" s="1761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5776</v>
      </c>
      <c r="J638" s="275">
        <f t="shared" si="137"/>
        <v>0</v>
      </c>
      <c r="K638" s="276">
        <f t="shared" si="137"/>
        <v>0</v>
      </c>
      <c r="L638" s="273">
        <f t="shared" si="137"/>
        <v>5776</v>
      </c>
      <c r="M638" s="12">
        <f t="shared" si="135"/>
        <v>1</v>
      </c>
      <c r="N638" s="13"/>
    </row>
    <row r="639" spans="1:14" ht="18" customHeight="1">
      <c r="A639" s="10"/>
      <c r="B639" s="291"/>
      <c r="C639" s="302">
        <v>551</v>
      </c>
      <c r="D639" s="303" t="s">
        <v>194</v>
      </c>
      <c r="E639" s="281">
        <f aca="true" t="shared" si="138" ref="E639:E646">F639+G639+H639</f>
        <v>0</v>
      </c>
      <c r="F639" s="152"/>
      <c r="G639" s="153"/>
      <c r="H639" s="1418"/>
      <c r="I639" s="152">
        <v>3143</v>
      </c>
      <c r="J639" s="153"/>
      <c r="K639" s="1418"/>
      <c r="L639" s="281">
        <f aca="true" t="shared" si="139" ref="L639:L646">I639+J639+K639</f>
        <v>3143</v>
      </c>
      <c r="M639" s="12">
        <f t="shared" si="135"/>
        <v>1</v>
      </c>
      <c r="N639" s="13"/>
    </row>
    <row r="640" spans="1:14" ht="15.75">
      <c r="A640" s="10"/>
      <c r="B640" s="291"/>
      <c r="C640" s="304">
        <v>552</v>
      </c>
      <c r="D640" s="305" t="s">
        <v>906</v>
      </c>
      <c r="E640" s="295">
        <f t="shared" si="138"/>
        <v>0</v>
      </c>
      <c r="F640" s="158"/>
      <c r="G640" s="159"/>
      <c r="H640" s="1420"/>
      <c r="I640" s="158">
        <v>712</v>
      </c>
      <c r="J640" s="159"/>
      <c r="K640" s="1420"/>
      <c r="L640" s="295">
        <f t="shared" si="139"/>
        <v>712</v>
      </c>
      <c r="M640" s="12">
        <f t="shared" si="135"/>
        <v>1</v>
      </c>
      <c r="N640" s="13"/>
    </row>
    <row r="641" spans="1:14" ht="15.75">
      <c r="A641" s="10"/>
      <c r="B641" s="306"/>
      <c r="C641" s="304">
        <v>558</v>
      </c>
      <c r="D641" s="307" t="s">
        <v>868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195</v>
      </c>
      <c r="E642" s="295">
        <f t="shared" si="138"/>
        <v>0</v>
      </c>
      <c r="F642" s="158"/>
      <c r="G642" s="159"/>
      <c r="H642" s="1420"/>
      <c r="I642" s="158">
        <v>1281</v>
      </c>
      <c r="J642" s="159"/>
      <c r="K642" s="1420"/>
      <c r="L642" s="295">
        <f t="shared" si="139"/>
        <v>1281</v>
      </c>
      <c r="M642" s="12">
        <f t="shared" si="135"/>
        <v>1</v>
      </c>
      <c r="N642" s="13"/>
    </row>
    <row r="643" spans="1:14" ht="15.75">
      <c r="A643" s="10"/>
      <c r="B643" s="306"/>
      <c r="C643" s="304">
        <v>580</v>
      </c>
      <c r="D643" s="305" t="s">
        <v>196</v>
      </c>
      <c r="E643" s="295">
        <f t="shared" si="138"/>
        <v>0</v>
      </c>
      <c r="F643" s="158"/>
      <c r="G643" s="159"/>
      <c r="H643" s="1420"/>
      <c r="I643" s="158">
        <v>640</v>
      </c>
      <c r="J643" s="159"/>
      <c r="K643" s="1420"/>
      <c r="L643" s="295">
        <f t="shared" si="139"/>
        <v>640</v>
      </c>
      <c r="M643" s="12">
        <f t="shared" si="135"/>
        <v>1</v>
      </c>
      <c r="N643" s="13"/>
    </row>
    <row r="644" spans="1:14" ht="30">
      <c r="A644" s="10"/>
      <c r="B644" s="291"/>
      <c r="C644" s="304">
        <v>588</v>
      </c>
      <c r="D644" s="305" t="s">
        <v>870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197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62" t="s">
        <v>198</v>
      </c>
      <c r="D646" s="1763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58" t="s">
        <v>199</v>
      </c>
      <c r="D647" s="1759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v>18819</v>
      </c>
      <c r="J647" s="275">
        <f t="shared" si="140"/>
        <v>0</v>
      </c>
      <c r="K647" s="276">
        <f t="shared" si="140"/>
        <v>0</v>
      </c>
      <c r="L647" s="310">
        <f t="shared" si="140"/>
        <v>18819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200</v>
      </c>
      <c r="E648" s="281">
        <f aca="true" t="shared" si="141" ref="E648:E664">F648+G648+H648</f>
        <v>0</v>
      </c>
      <c r="F648" s="152"/>
      <c r="G648" s="153"/>
      <c r="H648" s="1418"/>
      <c r="I648" s="152"/>
      <c r="J648" s="153"/>
      <c r="K648" s="141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201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202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203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204</v>
      </c>
      <c r="E652" s="295">
        <f t="shared" si="141"/>
        <v>0</v>
      </c>
      <c r="F652" s="158"/>
      <c r="G652" s="159"/>
      <c r="H652" s="1420"/>
      <c r="I652" s="158">
        <v>18819</v>
      </c>
      <c r="J652" s="159"/>
      <c r="K652" s="1420"/>
      <c r="L652" s="295">
        <f t="shared" si="142"/>
        <v>18819</v>
      </c>
      <c r="M652" s="12">
        <f t="shared" si="135"/>
        <v>1</v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205</v>
      </c>
      <c r="E653" s="314">
        <f t="shared" si="141"/>
        <v>0</v>
      </c>
      <c r="F653" s="164"/>
      <c r="G653" s="165"/>
      <c r="H653" s="1419"/>
      <c r="I653" s="164"/>
      <c r="J653" s="165"/>
      <c r="K653" s="141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206</v>
      </c>
      <c r="E654" s="320">
        <f t="shared" si="141"/>
        <v>0</v>
      </c>
      <c r="F654" s="454"/>
      <c r="G654" s="455"/>
      <c r="H654" s="1428"/>
      <c r="I654" s="454"/>
      <c r="J654" s="455"/>
      <c r="K654" s="1428"/>
      <c r="L654" s="320">
        <f t="shared" si="142"/>
        <v>0</v>
      </c>
      <c r="M654" s="12">
        <f t="shared" si="135"/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207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208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209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871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210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798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211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907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304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212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50" t="s">
        <v>271</v>
      </c>
      <c r="D665" s="1751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908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909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910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50" t="s">
        <v>719</v>
      </c>
      <c r="D669" s="1751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213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214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215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216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217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50" t="s">
        <v>218</v>
      </c>
      <c r="D675" s="1751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305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219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50" t="s">
        <v>220</v>
      </c>
      <c r="D678" s="1751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56" t="s">
        <v>221</v>
      </c>
      <c r="D679" s="1757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56" t="s">
        <v>222</v>
      </c>
      <c r="D680" s="1757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56" t="s">
        <v>1657</v>
      </c>
      <c r="D681" s="1757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50" t="s">
        <v>223</v>
      </c>
      <c r="D682" s="1751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1952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224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225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226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227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1971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228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229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2002</v>
      </c>
      <c r="D691" s="1666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230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712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231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232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1654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50" t="s">
        <v>233</v>
      </c>
      <c r="D697" s="1751"/>
      <c r="E697" s="310">
        <f t="shared" si="152"/>
        <v>0</v>
      </c>
      <c r="F697" s="1471">
        <v>0</v>
      </c>
      <c r="G697" s="1472">
        <v>0</v>
      </c>
      <c r="H697" s="1473">
        <v>0</v>
      </c>
      <c r="I697" s="1471">
        <v>0</v>
      </c>
      <c r="J697" s="1472">
        <v>0</v>
      </c>
      <c r="K697" s="1473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50" t="s">
        <v>234</v>
      </c>
      <c r="D698" s="1751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50" t="s">
        <v>235</v>
      </c>
      <c r="D699" s="1751"/>
      <c r="E699" s="310">
        <f t="shared" si="152"/>
        <v>0</v>
      </c>
      <c r="F699" s="1472">
        <v>0</v>
      </c>
      <c r="G699" s="1472">
        <v>0</v>
      </c>
      <c r="H699" s="1473">
        <v>0</v>
      </c>
      <c r="I699" s="1663">
        <v>0</v>
      </c>
      <c r="J699" s="1472">
        <v>0</v>
      </c>
      <c r="K699" s="1472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50" t="s">
        <v>236</v>
      </c>
      <c r="D700" s="1751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237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238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239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240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241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242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50" t="s">
        <v>1658</v>
      </c>
      <c r="D707" s="1751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243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244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245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50" t="s">
        <v>1655</v>
      </c>
      <c r="D711" s="1751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50" t="s">
        <v>1656</v>
      </c>
      <c r="D712" s="1751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56" t="s">
        <v>246</v>
      </c>
      <c r="D713" s="1757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50" t="s">
        <v>272</v>
      </c>
      <c r="D714" s="1751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273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274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48" t="s">
        <v>247</v>
      </c>
      <c r="D717" s="1749"/>
      <c r="E717" s="310">
        <f>F717+G717+H717</f>
        <v>0</v>
      </c>
      <c r="F717" s="1422"/>
      <c r="G717" s="1423"/>
      <c r="H717" s="1424"/>
      <c r="I717" s="1422"/>
      <c r="J717" s="1423"/>
      <c r="K717" s="142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48" t="s">
        <v>248</v>
      </c>
      <c r="D718" s="1749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249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250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617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618</v>
      </c>
      <c r="E722" s="295">
        <f t="shared" si="163"/>
        <v>0</v>
      </c>
      <c r="F722" s="158"/>
      <c r="G722" s="159"/>
      <c r="H722" s="1420"/>
      <c r="I722" s="158"/>
      <c r="J722" s="159"/>
      <c r="K722" s="142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619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620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621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48" t="s">
        <v>622</v>
      </c>
      <c r="D726" s="1749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306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623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48" t="s">
        <v>682</v>
      </c>
      <c r="D729" s="1749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50" t="s">
        <v>683</v>
      </c>
      <c r="D730" s="1751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684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685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686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687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52" t="s">
        <v>911</v>
      </c>
      <c r="D735" s="1753"/>
      <c r="E735" s="310">
        <f>SUM(E736:E738)</f>
        <v>0</v>
      </c>
      <c r="F735" s="1471">
        <v>0</v>
      </c>
      <c r="G735" s="1471">
        <v>0</v>
      </c>
      <c r="H735" s="1471">
        <v>0</v>
      </c>
      <c r="I735" s="1471">
        <v>0</v>
      </c>
      <c r="J735" s="1471">
        <v>0</v>
      </c>
      <c r="K735" s="1471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688</v>
      </c>
      <c r="E736" s="281">
        <f>F736+G736+H736</f>
        <v>0</v>
      </c>
      <c r="F736" s="1472">
        <v>0</v>
      </c>
      <c r="G736" s="1472">
        <v>0</v>
      </c>
      <c r="H736" s="1473">
        <v>0</v>
      </c>
      <c r="I736" s="1663">
        <v>0</v>
      </c>
      <c r="J736" s="1472">
        <v>0</v>
      </c>
      <c r="K736" s="1472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689</v>
      </c>
      <c r="E737" s="314">
        <f>F737+G737+H737</f>
        <v>0</v>
      </c>
      <c r="F737" s="1472">
        <v>0</v>
      </c>
      <c r="G737" s="1472">
        <v>0</v>
      </c>
      <c r="H737" s="1473">
        <v>0</v>
      </c>
      <c r="I737" s="1663">
        <v>0</v>
      </c>
      <c r="J737" s="1472">
        <v>0</v>
      </c>
      <c r="K737" s="1472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690</v>
      </c>
      <c r="E738" s="377">
        <f>F738+G738+H738</f>
        <v>0</v>
      </c>
      <c r="F738" s="1472">
        <v>0</v>
      </c>
      <c r="G738" s="1472">
        <v>0</v>
      </c>
      <c r="H738" s="1473">
        <v>0</v>
      </c>
      <c r="I738" s="1663">
        <v>0</v>
      </c>
      <c r="J738" s="1472">
        <v>0</v>
      </c>
      <c r="K738" s="1472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754" t="s">
        <v>691</v>
      </c>
      <c r="D739" s="1755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54" t="s">
        <v>691</v>
      </c>
      <c r="D740" s="1755"/>
      <c r="E740" s="382">
        <f>F740+G740+H740</f>
        <v>0</v>
      </c>
      <c r="F740" s="1429"/>
      <c r="G740" s="1430"/>
      <c r="H740" s="1431"/>
      <c r="I740" s="1461">
        <v>0</v>
      </c>
      <c r="J740" s="1462">
        <v>0</v>
      </c>
      <c r="K740" s="1463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4"/>
      <c r="C744" s="393" t="s">
        <v>738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0</v>
      </c>
      <c r="F744" s="396">
        <f t="shared" si="167"/>
        <v>0</v>
      </c>
      <c r="G744" s="397">
        <f t="shared" si="167"/>
        <v>0</v>
      </c>
      <c r="H744" s="398">
        <f t="shared" si="167"/>
        <v>0</v>
      </c>
      <c r="I744" s="396">
        <f t="shared" si="167"/>
        <v>50683</v>
      </c>
      <c r="J744" s="397">
        <f t="shared" si="167"/>
        <v>0</v>
      </c>
      <c r="K744" s="398">
        <f t="shared" si="167"/>
        <v>0</v>
      </c>
      <c r="L744" s="395">
        <f t="shared" si="167"/>
        <v>50683</v>
      </c>
      <c r="M744" s="12">
        <f>(IF($E744&lt;&gt;0,$M$2,IF($L744&lt;&gt;0,$M$2,"")))</f>
        <v>1</v>
      </c>
      <c r="N744" s="73" t="str">
        <f>LEFT(C626,1)</f>
        <v>3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3" ht="15">
      <c r="A748" s="23">
        <v>780</v>
      </c>
      <c r="B748" s="6"/>
      <c r="C748" s="6"/>
      <c r="D748" s="521"/>
      <c r="E748" s="38"/>
      <c r="F748" s="38"/>
      <c r="G748" s="38"/>
      <c r="H748" s="38"/>
      <c r="I748" s="38"/>
      <c r="J748" s="38"/>
      <c r="K748" s="38"/>
      <c r="L748" s="38"/>
      <c r="M748" s="7">
        <f>(IF($E881&lt;&gt;0,$M$2,IF($L881&lt;&gt;0,$M$2,"")))</f>
        <v>1</v>
      </c>
    </row>
    <row r="749" spans="1:13" ht="15">
      <c r="A749" s="23">
        <v>785</v>
      </c>
      <c r="B749" s="6"/>
      <c r="C749" s="1365"/>
      <c r="D749" s="1366"/>
      <c r="E749" s="38"/>
      <c r="F749" s="38"/>
      <c r="G749" s="38"/>
      <c r="H749" s="38"/>
      <c r="I749" s="38"/>
      <c r="J749" s="38"/>
      <c r="K749" s="38"/>
      <c r="L749" s="38"/>
      <c r="M749" s="7">
        <f>(IF($E881&lt;&gt;0,$M$2,IF($L881&lt;&gt;0,$M$2,"")))</f>
        <v>1</v>
      </c>
    </row>
    <row r="750" spans="1:13" ht="15.75">
      <c r="A750" s="23">
        <v>790</v>
      </c>
      <c r="B750" s="1764" t="str">
        <f>$B$7</f>
        <v>ОТЧЕТНИ ДАННИ ПО ЕБК ЗА СМЕТКИТЕ ЗА СРЕДСТВАТА ОТ ЕВРОПЕЙСКИЯ СЪЮЗ - КСФ</v>
      </c>
      <c r="C750" s="1765"/>
      <c r="D750" s="1765"/>
      <c r="E750" s="242"/>
      <c r="F750" s="242"/>
      <c r="G750" s="237"/>
      <c r="H750" s="237"/>
      <c r="I750" s="237"/>
      <c r="J750" s="237"/>
      <c r="K750" s="237"/>
      <c r="L750" s="237"/>
      <c r="M750" s="7">
        <f>(IF($E881&lt;&gt;0,$M$2,IF($L881&lt;&gt;0,$M$2,"")))</f>
        <v>1</v>
      </c>
    </row>
    <row r="751" spans="1:13" ht="15.75">
      <c r="A751" s="23">
        <v>795</v>
      </c>
      <c r="B751" s="228"/>
      <c r="C751" s="391"/>
      <c r="D751" s="400"/>
      <c r="E751" s="406" t="s">
        <v>463</v>
      </c>
      <c r="F751" s="406" t="s">
        <v>832</v>
      </c>
      <c r="G751" s="237"/>
      <c r="H751" s="1362" t="s">
        <v>1248</v>
      </c>
      <c r="I751" s="1363"/>
      <c r="J751" s="1364"/>
      <c r="K751" s="237"/>
      <c r="L751" s="237"/>
      <c r="M751" s="7">
        <f>(IF($E881&lt;&gt;0,$M$2,IF($L881&lt;&gt;0,$M$2,"")))</f>
        <v>1</v>
      </c>
    </row>
    <row r="752" spans="1:13" ht="18">
      <c r="A752" s="22">
        <v>805</v>
      </c>
      <c r="B752" s="1766">
        <f>$B$9</f>
        <v>0</v>
      </c>
      <c r="C752" s="1767"/>
      <c r="D752" s="1768"/>
      <c r="E752" s="115">
        <f>$E$9</f>
        <v>43831</v>
      </c>
      <c r="F752" s="226">
        <f>$F$9</f>
        <v>44043</v>
      </c>
      <c r="G752" s="237"/>
      <c r="H752" s="237"/>
      <c r="I752" s="237"/>
      <c r="J752" s="237"/>
      <c r="K752" s="237"/>
      <c r="L752" s="237"/>
      <c r="M752" s="7">
        <f>(IF($E881&lt;&gt;0,$M$2,IF($L881&lt;&gt;0,$M$2,"")))</f>
        <v>1</v>
      </c>
    </row>
    <row r="753" spans="1:13" ht="15">
      <c r="A753" s="23">
        <v>810</v>
      </c>
      <c r="B753" s="227" t="str">
        <f>$B$10</f>
        <v>(наименование на разпоредителя с бюджет)</v>
      </c>
      <c r="C753" s="228"/>
      <c r="D753" s="229"/>
      <c r="E753" s="237"/>
      <c r="F753" s="237"/>
      <c r="G753" s="237"/>
      <c r="H753" s="237"/>
      <c r="I753" s="237"/>
      <c r="J753" s="237"/>
      <c r="K753" s="237"/>
      <c r="L753" s="237"/>
      <c r="M753" s="7">
        <f>(IF($E881&lt;&gt;0,$M$2,IF($L881&lt;&gt;0,$M$2,"")))</f>
        <v>1</v>
      </c>
    </row>
    <row r="754" spans="1:13" ht="15">
      <c r="A754" s="23">
        <v>815</v>
      </c>
      <c r="B754" s="227"/>
      <c r="C754" s="228"/>
      <c r="D754" s="229"/>
      <c r="E754" s="237"/>
      <c r="F754" s="237"/>
      <c r="G754" s="237"/>
      <c r="H754" s="237"/>
      <c r="I754" s="237"/>
      <c r="J754" s="237"/>
      <c r="K754" s="237"/>
      <c r="L754" s="237"/>
      <c r="M754" s="7">
        <f>(IF($E881&lt;&gt;0,$M$2,IF($L881&lt;&gt;0,$M$2,"")))</f>
        <v>1</v>
      </c>
    </row>
    <row r="755" spans="1:13" ht="18">
      <c r="A755" s="28">
        <v>525</v>
      </c>
      <c r="B755" s="1769" t="str">
        <f>$B$12</f>
        <v>Крушари</v>
      </c>
      <c r="C755" s="1770"/>
      <c r="D755" s="1771"/>
      <c r="E755" s="410" t="s">
        <v>887</v>
      </c>
      <c r="F755" s="1360" t="str">
        <f>$F$12</f>
        <v>5806</v>
      </c>
      <c r="G755" s="237"/>
      <c r="H755" s="237"/>
      <c r="I755" s="237"/>
      <c r="J755" s="237"/>
      <c r="K755" s="237"/>
      <c r="L755" s="237"/>
      <c r="M755" s="7">
        <f>(IF($E881&lt;&gt;0,$M$2,IF($L881&lt;&gt;0,$M$2,"")))</f>
        <v>1</v>
      </c>
    </row>
    <row r="756" spans="1:13" ht="15.75">
      <c r="A756" s="22">
        <v>820</v>
      </c>
      <c r="B756" s="233" t="str">
        <f>$B$13</f>
        <v>(наименование на първостепенния разпоредител с бюджет)</v>
      </c>
      <c r="C756" s="228"/>
      <c r="D756" s="229"/>
      <c r="E756" s="1361"/>
      <c r="F756" s="242"/>
      <c r="G756" s="237"/>
      <c r="H756" s="237"/>
      <c r="I756" s="237"/>
      <c r="J756" s="237"/>
      <c r="K756" s="237"/>
      <c r="L756" s="237"/>
      <c r="M756" s="7">
        <f>(IF($E881&lt;&gt;0,$M$2,IF($L881&lt;&gt;0,$M$2,"")))</f>
        <v>1</v>
      </c>
    </row>
    <row r="757" spans="1:13" ht="18">
      <c r="A757" s="23">
        <v>821</v>
      </c>
      <c r="B757" s="236"/>
      <c r="C757" s="237"/>
      <c r="D757" s="124" t="s">
        <v>888</v>
      </c>
      <c r="E757" s="238">
        <f>$E$15</f>
        <v>98</v>
      </c>
      <c r="F757" s="414" t="str">
        <f>$F$15</f>
        <v>СЕС - КСФ</v>
      </c>
      <c r="G757" s="218"/>
      <c r="H757" s="218"/>
      <c r="I757" s="218"/>
      <c r="J757" s="218"/>
      <c r="K757" s="218"/>
      <c r="L757" s="218"/>
      <c r="M757" s="7">
        <f>(IF($E881&lt;&gt;0,$M$2,IF($L881&lt;&gt;0,$M$2,"")))</f>
        <v>1</v>
      </c>
    </row>
    <row r="758" spans="1:13" ht="16.5" thickBot="1">
      <c r="A758" s="23">
        <v>822</v>
      </c>
      <c r="B758" s="228"/>
      <c r="C758" s="391"/>
      <c r="D758" s="400"/>
      <c r="E758" s="237"/>
      <c r="F758" s="409"/>
      <c r="G758" s="409"/>
      <c r="H758" s="409"/>
      <c r="I758" s="409"/>
      <c r="J758" s="409"/>
      <c r="K758" s="409"/>
      <c r="L758" s="1377" t="s">
        <v>464</v>
      </c>
      <c r="M758" s="7">
        <f>(IF($E881&lt;&gt;0,$M$2,IF($L881&lt;&gt;0,$M$2,"")))</f>
        <v>1</v>
      </c>
    </row>
    <row r="759" spans="1:13" ht="24.75" customHeight="1">
      <c r="A759" s="23">
        <v>823</v>
      </c>
      <c r="B759" s="247"/>
      <c r="C759" s="248"/>
      <c r="D759" s="249" t="s">
        <v>709</v>
      </c>
      <c r="E759" s="1772" t="s">
        <v>2053</v>
      </c>
      <c r="F759" s="1773"/>
      <c r="G759" s="1773"/>
      <c r="H759" s="1774"/>
      <c r="I759" s="1775" t="s">
        <v>2054</v>
      </c>
      <c r="J759" s="1776"/>
      <c r="K759" s="1776"/>
      <c r="L759" s="1777"/>
      <c r="M759" s="7">
        <f>(IF($E881&lt;&gt;0,$M$2,IF($L881&lt;&gt;0,$M$2,"")))</f>
        <v>1</v>
      </c>
    </row>
    <row r="760" spans="1:13" ht="54.75" customHeight="1" thickBot="1">
      <c r="A760" s="23">
        <v>825</v>
      </c>
      <c r="B760" s="250" t="s">
        <v>62</v>
      </c>
      <c r="C760" s="251" t="s">
        <v>465</v>
      </c>
      <c r="D760" s="252" t="s">
        <v>710</v>
      </c>
      <c r="E760" s="1403" t="str">
        <f>$E$20</f>
        <v>Уточнен план                Общо</v>
      </c>
      <c r="F760" s="1407" t="str">
        <f>$F$20</f>
        <v>държавни дейности</v>
      </c>
      <c r="G760" s="1408" t="str">
        <f>$G$20</f>
        <v>местни дейности</v>
      </c>
      <c r="H760" s="1409" t="str">
        <f>$H$20</f>
        <v>дофинансиране</v>
      </c>
      <c r="I760" s="253" t="str">
        <f>$I$20</f>
        <v>държавни дейности -ОТЧЕТ</v>
      </c>
      <c r="J760" s="254" t="str">
        <f>$J$20</f>
        <v>местни дейности - ОТЧЕТ</v>
      </c>
      <c r="K760" s="255" t="str">
        <f>$K$20</f>
        <v>дофинансиране - ОТЧЕТ</v>
      </c>
      <c r="L760" s="1627" t="str">
        <f>$L$20</f>
        <v>ОТЧЕТ                                    ОБЩО</v>
      </c>
      <c r="M760" s="7">
        <f>(IF($E881&lt;&gt;0,$M$2,IF($L881&lt;&gt;0,$M$2,"")))</f>
        <v>1</v>
      </c>
    </row>
    <row r="761" spans="1:13" ht="18.75">
      <c r="A761" s="23"/>
      <c r="B761" s="258"/>
      <c r="C761" s="259"/>
      <c r="D761" s="260" t="s">
        <v>740</v>
      </c>
      <c r="E761" s="1455" t="str">
        <f>$E$21</f>
        <v>(1)</v>
      </c>
      <c r="F761" s="143" t="str">
        <f>$F$21</f>
        <v>(2)</v>
      </c>
      <c r="G761" s="144" t="str">
        <f>$G$21</f>
        <v>(3)</v>
      </c>
      <c r="H761" s="145" t="str">
        <f>$H$21</f>
        <v>(4)</v>
      </c>
      <c r="I761" s="261" t="str">
        <f>$I$21</f>
        <v>(5)</v>
      </c>
      <c r="J761" s="262" t="str">
        <f>$J$21</f>
        <v>(6)</v>
      </c>
      <c r="K761" s="263" t="str">
        <f>$K$21</f>
        <v>(7)</v>
      </c>
      <c r="L761" s="264" t="str">
        <f>$L$21</f>
        <v>(8)</v>
      </c>
      <c r="M761" s="7">
        <f>(IF($E881&lt;&gt;0,$M$2,IF($L881&lt;&gt;0,$M$2,"")))</f>
        <v>1</v>
      </c>
    </row>
    <row r="762" spans="1:13" ht="15.75">
      <c r="A762" s="23"/>
      <c r="B762" s="1451"/>
      <c r="C762" s="1664" t="str">
        <f>VLOOKUP(D762,OP_LIST2,2,FALSE)</f>
        <v>98311</v>
      </c>
      <c r="D762" s="1452" t="s">
        <v>1229</v>
      </c>
      <c r="E762" s="389"/>
      <c r="F762" s="1441"/>
      <c r="G762" s="1442"/>
      <c r="H762" s="1443"/>
      <c r="I762" s="1441"/>
      <c r="J762" s="1442"/>
      <c r="K762" s="1443"/>
      <c r="L762" s="1440"/>
      <c r="M762" s="7">
        <f>(IF($E881&lt;&gt;0,$M$2,IF($L881&lt;&gt;0,$M$2,"")))</f>
        <v>1</v>
      </c>
    </row>
    <row r="763" spans="1:13" ht="15.75">
      <c r="A763" s="23"/>
      <c r="B763" s="1454"/>
      <c r="C763" s="1459">
        <f>VLOOKUP(D764,EBK_DEIN2,2,FALSE)</f>
        <v>5533</v>
      </c>
      <c r="D763" s="1458" t="s">
        <v>789</v>
      </c>
      <c r="E763" s="389"/>
      <c r="F763" s="1444"/>
      <c r="G763" s="1445"/>
      <c r="H763" s="1446"/>
      <c r="I763" s="1444"/>
      <c r="J763" s="1445"/>
      <c r="K763" s="1446"/>
      <c r="L763" s="1440"/>
      <c r="M763" s="7">
        <f>(IF($E881&lt;&gt;0,$M$2,IF($L881&lt;&gt;0,$M$2,"")))</f>
        <v>1</v>
      </c>
    </row>
    <row r="764" spans="1:13" ht="15.75">
      <c r="A764" s="23"/>
      <c r="B764" s="1450"/>
      <c r="C764" s="1587">
        <f>+C763</f>
        <v>5533</v>
      </c>
      <c r="D764" s="1452" t="s">
        <v>564</v>
      </c>
      <c r="E764" s="389"/>
      <c r="F764" s="1444"/>
      <c r="G764" s="1445"/>
      <c r="H764" s="1446"/>
      <c r="I764" s="1444"/>
      <c r="J764" s="1445"/>
      <c r="K764" s="1446"/>
      <c r="L764" s="1440"/>
      <c r="M764" s="7">
        <f>(IF($E881&lt;&gt;0,$M$2,IF($L881&lt;&gt;0,$M$2,"")))</f>
        <v>1</v>
      </c>
    </row>
    <row r="765" spans="1:13" ht="15">
      <c r="A765" s="23"/>
      <c r="B765" s="1456"/>
      <c r="C765" s="1453"/>
      <c r="D765" s="1457" t="s">
        <v>711</v>
      </c>
      <c r="E765" s="389"/>
      <c r="F765" s="1447"/>
      <c r="G765" s="1448"/>
      <c r="H765" s="1449"/>
      <c r="I765" s="1447"/>
      <c r="J765" s="1448"/>
      <c r="K765" s="1449"/>
      <c r="L765" s="1440"/>
      <c r="M765" s="7">
        <f>(IF($E881&lt;&gt;0,$M$2,IF($L881&lt;&gt;0,$M$2,"")))</f>
        <v>1</v>
      </c>
    </row>
    <row r="766" spans="1:14" ht="15.75">
      <c r="A766" s="23"/>
      <c r="B766" s="272">
        <v>100</v>
      </c>
      <c r="C766" s="1778" t="s">
        <v>741</v>
      </c>
      <c r="D766" s="1779"/>
      <c r="E766" s="273">
        <f aca="true" t="shared" si="168" ref="E766:L766">SUM(E767:E768)</f>
        <v>0</v>
      </c>
      <c r="F766" s="274">
        <f t="shared" si="168"/>
        <v>0</v>
      </c>
      <c r="G766" s="275">
        <f t="shared" si="168"/>
        <v>0</v>
      </c>
      <c r="H766" s="276">
        <f>SUM(H767:H768)</f>
        <v>0</v>
      </c>
      <c r="I766" s="274">
        <f t="shared" si="168"/>
        <v>0</v>
      </c>
      <c r="J766" s="275">
        <f t="shared" si="168"/>
        <v>0</v>
      </c>
      <c r="K766" s="276">
        <f t="shared" si="168"/>
        <v>0</v>
      </c>
      <c r="L766" s="273">
        <f t="shared" si="168"/>
        <v>0</v>
      </c>
      <c r="M766" s="12">
        <f>(IF($E766&lt;&gt;0,$M$2,IF($L766&lt;&gt;0,$M$2,"")))</f>
      </c>
      <c r="N766" s="13"/>
    </row>
    <row r="767" spans="1:14" ht="15.75">
      <c r="A767" s="23"/>
      <c r="B767" s="278"/>
      <c r="C767" s="279">
        <v>101</v>
      </c>
      <c r="D767" s="280" t="s">
        <v>742</v>
      </c>
      <c r="E767" s="281">
        <f>F767+G767+H767</f>
        <v>0</v>
      </c>
      <c r="F767" s="152"/>
      <c r="G767" s="153"/>
      <c r="H767" s="1418"/>
      <c r="I767" s="152"/>
      <c r="J767" s="153"/>
      <c r="K767" s="1418"/>
      <c r="L767" s="281">
        <f>I767+J767+K767</f>
        <v>0</v>
      </c>
      <c r="M767" s="12">
        <f aca="true" t="shared" si="169" ref="M767:M833">(IF($E767&lt;&gt;0,$M$2,IF($L767&lt;&gt;0,$M$2,"")))</f>
      </c>
      <c r="N767" s="13"/>
    </row>
    <row r="768" spans="1:14" ht="15.75">
      <c r="A768" s="10"/>
      <c r="B768" s="278"/>
      <c r="C768" s="285">
        <v>102</v>
      </c>
      <c r="D768" s="286" t="s">
        <v>743</v>
      </c>
      <c r="E768" s="287">
        <f>F768+G768+H768</f>
        <v>0</v>
      </c>
      <c r="F768" s="173"/>
      <c r="G768" s="174"/>
      <c r="H768" s="1421"/>
      <c r="I768" s="173"/>
      <c r="J768" s="174"/>
      <c r="K768" s="1421"/>
      <c r="L768" s="287">
        <f>I768+J768+K768</f>
        <v>0</v>
      </c>
      <c r="M768" s="12">
        <f t="shared" si="169"/>
      </c>
      <c r="N768" s="13"/>
    </row>
    <row r="769" spans="1:14" ht="15.75">
      <c r="A769" s="10"/>
      <c r="B769" s="272">
        <v>200</v>
      </c>
      <c r="C769" s="1758" t="s">
        <v>744</v>
      </c>
      <c r="D769" s="1759"/>
      <c r="E769" s="273">
        <f aca="true" t="shared" si="170" ref="E769:L769">SUM(E770:E774)</f>
        <v>0</v>
      </c>
      <c r="F769" s="274">
        <f t="shared" si="170"/>
        <v>0</v>
      </c>
      <c r="G769" s="275">
        <f t="shared" si="170"/>
        <v>0</v>
      </c>
      <c r="H769" s="276">
        <f>SUM(H770:H774)</f>
        <v>0</v>
      </c>
      <c r="I769" s="274">
        <f t="shared" si="170"/>
        <v>4321</v>
      </c>
      <c r="J769" s="275">
        <f t="shared" si="170"/>
        <v>0</v>
      </c>
      <c r="K769" s="276">
        <f t="shared" si="170"/>
        <v>0</v>
      </c>
      <c r="L769" s="273">
        <f t="shared" si="170"/>
        <v>4321</v>
      </c>
      <c r="M769" s="12">
        <f t="shared" si="169"/>
        <v>1</v>
      </c>
      <c r="N769" s="13"/>
    </row>
    <row r="770" spans="1:14" ht="15.75">
      <c r="A770" s="10"/>
      <c r="B770" s="291"/>
      <c r="C770" s="279">
        <v>201</v>
      </c>
      <c r="D770" s="280" t="s">
        <v>745</v>
      </c>
      <c r="E770" s="281">
        <f>F770+G770+H770</f>
        <v>0</v>
      </c>
      <c r="F770" s="152"/>
      <c r="G770" s="153"/>
      <c r="H770" s="1418"/>
      <c r="I770" s="152">
        <v>4321</v>
      </c>
      <c r="J770" s="153"/>
      <c r="K770" s="1418"/>
      <c r="L770" s="281">
        <f>I770+J770+K770</f>
        <v>4321</v>
      </c>
      <c r="M770" s="12">
        <f t="shared" si="169"/>
        <v>1</v>
      </c>
      <c r="N770" s="13"/>
    </row>
    <row r="771" spans="1:14" ht="15.75">
      <c r="A771" s="10"/>
      <c r="B771" s="292"/>
      <c r="C771" s="293">
        <v>202</v>
      </c>
      <c r="D771" s="294" t="s">
        <v>746</v>
      </c>
      <c r="E771" s="295">
        <f>F771+G771+H771</f>
        <v>0</v>
      </c>
      <c r="F771" s="158"/>
      <c r="G771" s="159"/>
      <c r="H771" s="1420"/>
      <c r="I771" s="158"/>
      <c r="J771" s="159"/>
      <c r="K771" s="1420"/>
      <c r="L771" s="295">
        <f>I771+J771+K771</f>
        <v>0</v>
      </c>
      <c r="M771" s="12">
        <f t="shared" si="169"/>
      </c>
      <c r="N771" s="13"/>
    </row>
    <row r="772" spans="1:14" ht="31.5">
      <c r="A772" s="10"/>
      <c r="B772" s="299"/>
      <c r="C772" s="293">
        <v>205</v>
      </c>
      <c r="D772" s="294" t="s">
        <v>594</v>
      </c>
      <c r="E772" s="295">
        <f>F772+G772+H772</f>
        <v>0</v>
      </c>
      <c r="F772" s="158"/>
      <c r="G772" s="159"/>
      <c r="H772" s="1420"/>
      <c r="I772" s="158"/>
      <c r="J772" s="159"/>
      <c r="K772" s="1420"/>
      <c r="L772" s="295">
        <f>I772+J772+K772</f>
        <v>0</v>
      </c>
      <c r="M772" s="12">
        <f t="shared" si="169"/>
      </c>
      <c r="N772" s="13"/>
    </row>
    <row r="773" spans="1:14" ht="15.75">
      <c r="A773" s="10"/>
      <c r="B773" s="299"/>
      <c r="C773" s="293">
        <v>208</v>
      </c>
      <c r="D773" s="300" t="s">
        <v>595</v>
      </c>
      <c r="E773" s="295">
        <f>F773+G773+H773</f>
        <v>0</v>
      </c>
      <c r="F773" s="158"/>
      <c r="G773" s="159"/>
      <c r="H773" s="1420"/>
      <c r="I773" s="158"/>
      <c r="J773" s="159"/>
      <c r="K773" s="1420"/>
      <c r="L773" s="295">
        <f>I773+J773+K773</f>
        <v>0</v>
      </c>
      <c r="M773" s="12">
        <f t="shared" si="169"/>
      </c>
      <c r="N773" s="13"/>
    </row>
    <row r="774" spans="1:14" ht="15.75">
      <c r="A774" s="10"/>
      <c r="B774" s="291"/>
      <c r="C774" s="285">
        <v>209</v>
      </c>
      <c r="D774" s="301" t="s">
        <v>596</v>
      </c>
      <c r="E774" s="287">
        <f>F774+G774+H774</f>
        <v>0</v>
      </c>
      <c r="F774" s="173"/>
      <c r="G774" s="174"/>
      <c r="H774" s="1421"/>
      <c r="I774" s="173"/>
      <c r="J774" s="174"/>
      <c r="K774" s="1421"/>
      <c r="L774" s="287">
        <f>I774+J774+K774</f>
        <v>0</v>
      </c>
      <c r="M774" s="12">
        <f t="shared" si="169"/>
      </c>
      <c r="N774" s="13"/>
    </row>
    <row r="775" spans="1:14" ht="15.75">
      <c r="A775" s="10"/>
      <c r="B775" s="272">
        <v>500</v>
      </c>
      <c r="C775" s="1760" t="s">
        <v>193</v>
      </c>
      <c r="D775" s="1761"/>
      <c r="E775" s="273">
        <f aca="true" t="shared" si="171" ref="E775:L775">SUM(E776:E782)</f>
        <v>0</v>
      </c>
      <c r="F775" s="274">
        <f t="shared" si="171"/>
        <v>0</v>
      </c>
      <c r="G775" s="275">
        <f t="shared" si="171"/>
        <v>0</v>
      </c>
      <c r="H775" s="276">
        <f>SUM(H776:H782)</f>
        <v>0</v>
      </c>
      <c r="I775" s="274">
        <f t="shared" si="171"/>
        <v>831</v>
      </c>
      <c r="J775" s="275">
        <f t="shared" si="171"/>
        <v>0</v>
      </c>
      <c r="K775" s="276">
        <f t="shared" si="171"/>
        <v>0</v>
      </c>
      <c r="L775" s="273">
        <f t="shared" si="171"/>
        <v>831</v>
      </c>
      <c r="M775" s="12">
        <f t="shared" si="169"/>
        <v>1</v>
      </c>
      <c r="N775" s="13"/>
    </row>
    <row r="776" spans="1:14" ht="18" customHeight="1">
      <c r="A776" s="10"/>
      <c r="B776" s="291"/>
      <c r="C776" s="302">
        <v>551</v>
      </c>
      <c r="D776" s="303" t="s">
        <v>194</v>
      </c>
      <c r="E776" s="281">
        <f aca="true" t="shared" si="172" ref="E776:E783">F776+G776+H776</f>
        <v>0</v>
      </c>
      <c r="F776" s="152"/>
      <c r="G776" s="153"/>
      <c r="H776" s="1418"/>
      <c r="I776" s="152">
        <v>502</v>
      </c>
      <c r="J776" s="153"/>
      <c r="K776" s="1418"/>
      <c r="L776" s="281">
        <f aca="true" t="shared" si="173" ref="L776:L783">I776+J776+K776</f>
        <v>502</v>
      </c>
      <c r="M776" s="12">
        <f t="shared" si="169"/>
        <v>1</v>
      </c>
      <c r="N776" s="13"/>
    </row>
    <row r="777" spans="1:14" ht="15.75">
      <c r="A777" s="10"/>
      <c r="B777" s="291"/>
      <c r="C777" s="304">
        <v>552</v>
      </c>
      <c r="D777" s="305" t="s">
        <v>906</v>
      </c>
      <c r="E777" s="295">
        <f t="shared" si="172"/>
        <v>0</v>
      </c>
      <c r="F777" s="158"/>
      <c r="G777" s="159"/>
      <c r="H777" s="1420"/>
      <c r="I777" s="158"/>
      <c r="J777" s="159"/>
      <c r="K777" s="1420"/>
      <c r="L777" s="295">
        <f t="shared" si="173"/>
        <v>0</v>
      </c>
      <c r="M777" s="12">
        <f t="shared" si="169"/>
      </c>
      <c r="N777" s="13"/>
    </row>
    <row r="778" spans="1:14" ht="15.75">
      <c r="A778" s="10"/>
      <c r="B778" s="306"/>
      <c r="C778" s="304">
        <v>558</v>
      </c>
      <c r="D778" s="307" t="s">
        <v>868</v>
      </c>
      <c r="E778" s="295">
        <f>F778+G778+H778</f>
        <v>0</v>
      </c>
      <c r="F778" s="488">
        <v>0</v>
      </c>
      <c r="G778" s="489">
        <v>0</v>
      </c>
      <c r="H778" s="160">
        <v>0</v>
      </c>
      <c r="I778" s="488">
        <v>0</v>
      </c>
      <c r="J778" s="489">
        <v>0</v>
      </c>
      <c r="K778" s="160">
        <v>0</v>
      </c>
      <c r="L778" s="295">
        <f>I778+J778+K778</f>
        <v>0</v>
      </c>
      <c r="M778" s="12">
        <f t="shared" si="169"/>
      </c>
      <c r="N778" s="13"/>
    </row>
    <row r="779" spans="1:14" ht="15.75">
      <c r="A779" s="10"/>
      <c r="B779" s="306"/>
      <c r="C779" s="304">
        <v>560</v>
      </c>
      <c r="D779" s="307" t="s">
        <v>195</v>
      </c>
      <c r="E779" s="295">
        <f t="shared" si="172"/>
        <v>0</v>
      </c>
      <c r="F779" s="158"/>
      <c r="G779" s="159"/>
      <c r="H779" s="1420"/>
      <c r="I779" s="158">
        <v>208</v>
      </c>
      <c r="J779" s="159"/>
      <c r="K779" s="1420"/>
      <c r="L779" s="295">
        <f t="shared" si="173"/>
        <v>208</v>
      </c>
      <c r="M779" s="12">
        <f t="shared" si="169"/>
        <v>1</v>
      </c>
      <c r="N779" s="13"/>
    </row>
    <row r="780" spans="1:14" ht="15.75">
      <c r="A780" s="10"/>
      <c r="B780" s="306"/>
      <c r="C780" s="304">
        <v>580</v>
      </c>
      <c r="D780" s="305" t="s">
        <v>196</v>
      </c>
      <c r="E780" s="295">
        <f t="shared" si="172"/>
        <v>0</v>
      </c>
      <c r="F780" s="158"/>
      <c r="G780" s="159"/>
      <c r="H780" s="1420"/>
      <c r="I780" s="158">
        <v>121</v>
      </c>
      <c r="J780" s="159"/>
      <c r="K780" s="1420"/>
      <c r="L780" s="295">
        <f t="shared" si="173"/>
        <v>121</v>
      </c>
      <c r="M780" s="12">
        <f t="shared" si="169"/>
        <v>1</v>
      </c>
      <c r="N780" s="13"/>
    </row>
    <row r="781" spans="1:14" ht="30">
      <c r="A781" s="10"/>
      <c r="B781" s="291"/>
      <c r="C781" s="304">
        <v>588</v>
      </c>
      <c r="D781" s="305" t="s">
        <v>870</v>
      </c>
      <c r="E781" s="295">
        <f>F781+G781+H781</f>
        <v>0</v>
      </c>
      <c r="F781" s="488">
        <v>0</v>
      </c>
      <c r="G781" s="489">
        <v>0</v>
      </c>
      <c r="H781" s="160">
        <v>0</v>
      </c>
      <c r="I781" s="488">
        <v>0</v>
      </c>
      <c r="J781" s="489">
        <v>0</v>
      </c>
      <c r="K781" s="160">
        <v>0</v>
      </c>
      <c r="L781" s="295">
        <f>I781+J781+K781</f>
        <v>0</v>
      </c>
      <c r="M781" s="12">
        <f t="shared" si="169"/>
      </c>
      <c r="N781" s="13"/>
    </row>
    <row r="782" spans="1:14" ht="31.5">
      <c r="A782" s="10"/>
      <c r="B782" s="291"/>
      <c r="C782" s="308">
        <v>590</v>
      </c>
      <c r="D782" s="309" t="s">
        <v>197</v>
      </c>
      <c r="E782" s="287">
        <f t="shared" si="172"/>
        <v>0</v>
      </c>
      <c r="F782" s="173"/>
      <c r="G782" s="174"/>
      <c r="H782" s="1421"/>
      <c r="I782" s="173"/>
      <c r="J782" s="174"/>
      <c r="K782" s="1421"/>
      <c r="L782" s="287">
        <f t="shared" si="173"/>
        <v>0</v>
      </c>
      <c r="M782" s="12">
        <f t="shared" si="169"/>
      </c>
      <c r="N782" s="13"/>
    </row>
    <row r="783" spans="1:14" ht="15.75">
      <c r="A783" s="22">
        <v>5</v>
      </c>
      <c r="B783" s="272">
        <v>800</v>
      </c>
      <c r="C783" s="1762" t="s">
        <v>198</v>
      </c>
      <c r="D783" s="1763"/>
      <c r="E783" s="310">
        <f t="shared" si="172"/>
        <v>0</v>
      </c>
      <c r="F783" s="1422"/>
      <c r="G783" s="1423"/>
      <c r="H783" s="1424"/>
      <c r="I783" s="1422"/>
      <c r="J783" s="1423"/>
      <c r="K783" s="1424"/>
      <c r="L783" s="310">
        <f t="shared" si="173"/>
        <v>0</v>
      </c>
      <c r="M783" s="12">
        <f t="shared" si="169"/>
      </c>
      <c r="N783" s="13"/>
    </row>
    <row r="784" spans="1:14" ht="15.75">
      <c r="A784" s="23">
        <v>10</v>
      </c>
      <c r="B784" s="272">
        <v>1000</v>
      </c>
      <c r="C784" s="1758" t="s">
        <v>199</v>
      </c>
      <c r="D784" s="1759"/>
      <c r="E784" s="310">
        <f aca="true" t="shared" si="174" ref="E784:L784">SUM(E785:E801)</f>
        <v>0</v>
      </c>
      <c r="F784" s="274">
        <f t="shared" si="174"/>
        <v>0</v>
      </c>
      <c r="G784" s="275">
        <f t="shared" si="174"/>
        <v>0</v>
      </c>
      <c r="H784" s="276">
        <f>SUM(H785:H801)</f>
        <v>0</v>
      </c>
      <c r="I784" s="274">
        <f t="shared" si="174"/>
        <v>0</v>
      </c>
      <c r="J784" s="275">
        <f t="shared" si="174"/>
        <v>0</v>
      </c>
      <c r="K784" s="276">
        <f t="shared" si="174"/>
        <v>0</v>
      </c>
      <c r="L784" s="310">
        <f t="shared" si="174"/>
        <v>0</v>
      </c>
      <c r="M784" s="12">
        <f t="shared" si="169"/>
      </c>
      <c r="N784" s="13"/>
    </row>
    <row r="785" spans="1:14" ht="15.75">
      <c r="A785" s="23">
        <v>15</v>
      </c>
      <c r="B785" s="292"/>
      <c r="C785" s="279">
        <v>1011</v>
      </c>
      <c r="D785" s="311" t="s">
        <v>200</v>
      </c>
      <c r="E785" s="281">
        <f aca="true" t="shared" si="175" ref="E785:E801">F785+G785+H785</f>
        <v>0</v>
      </c>
      <c r="F785" s="152"/>
      <c r="G785" s="153"/>
      <c r="H785" s="1418"/>
      <c r="I785" s="152"/>
      <c r="J785" s="153"/>
      <c r="K785" s="1418"/>
      <c r="L785" s="281">
        <f aca="true" t="shared" si="176" ref="L785:L801">I785+J785+K785</f>
        <v>0</v>
      </c>
      <c r="M785" s="12">
        <f t="shared" si="169"/>
      </c>
      <c r="N785" s="13"/>
    </row>
    <row r="786" spans="1:14" ht="15.75">
      <c r="A786" s="22">
        <v>35</v>
      </c>
      <c r="B786" s="292"/>
      <c r="C786" s="293">
        <v>1012</v>
      </c>
      <c r="D786" s="294" t="s">
        <v>201</v>
      </c>
      <c r="E786" s="295">
        <f t="shared" si="175"/>
        <v>0</v>
      </c>
      <c r="F786" s="158"/>
      <c r="G786" s="159"/>
      <c r="H786" s="1420"/>
      <c r="I786" s="158"/>
      <c r="J786" s="159"/>
      <c r="K786" s="1420"/>
      <c r="L786" s="295">
        <f t="shared" si="176"/>
        <v>0</v>
      </c>
      <c r="M786" s="12">
        <f t="shared" si="169"/>
      </c>
      <c r="N786" s="13"/>
    </row>
    <row r="787" spans="1:14" ht="15.75">
      <c r="A787" s="23">
        <v>40</v>
      </c>
      <c r="B787" s="292"/>
      <c r="C787" s="293">
        <v>1013</v>
      </c>
      <c r="D787" s="294" t="s">
        <v>202</v>
      </c>
      <c r="E787" s="295">
        <f t="shared" si="175"/>
        <v>0</v>
      </c>
      <c r="F787" s="158"/>
      <c r="G787" s="159"/>
      <c r="H787" s="1420"/>
      <c r="I787" s="158"/>
      <c r="J787" s="159"/>
      <c r="K787" s="1420"/>
      <c r="L787" s="295">
        <f t="shared" si="176"/>
        <v>0</v>
      </c>
      <c r="M787" s="12">
        <f t="shared" si="169"/>
      </c>
      <c r="N787" s="13"/>
    </row>
    <row r="788" spans="1:14" ht="15.75">
      <c r="A788" s="23">
        <v>45</v>
      </c>
      <c r="B788" s="292"/>
      <c r="C788" s="293">
        <v>1014</v>
      </c>
      <c r="D788" s="294" t="s">
        <v>203</v>
      </c>
      <c r="E788" s="295">
        <f t="shared" si="175"/>
        <v>0</v>
      </c>
      <c r="F788" s="158"/>
      <c r="G788" s="159"/>
      <c r="H788" s="1420"/>
      <c r="I788" s="158"/>
      <c r="J788" s="159"/>
      <c r="K788" s="1420"/>
      <c r="L788" s="295">
        <f t="shared" si="176"/>
        <v>0</v>
      </c>
      <c r="M788" s="12">
        <f t="shared" si="169"/>
      </c>
      <c r="N788" s="13"/>
    </row>
    <row r="789" spans="1:14" ht="15.75">
      <c r="A789" s="23">
        <v>50</v>
      </c>
      <c r="B789" s="292"/>
      <c r="C789" s="293">
        <v>1015</v>
      </c>
      <c r="D789" s="294" t="s">
        <v>204</v>
      </c>
      <c r="E789" s="295">
        <f t="shared" si="175"/>
        <v>0</v>
      </c>
      <c r="F789" s="158"/>
      <c r="G789" s="159"/>
      <c r="H789" s="1420"/>
      <c r="I789" s="158"/>
      <c r="J789" s="159"/>
      <c r="K789" s="1420"/>
      <c r="L789" s="295">
        <f t="shared" si="176"/>
        <v>0</v>
      </c>
      <c r="M789" s="12">
        <f t="shared" si="169"/>
      </c>
      <c r="N789" s="13"/>
    </row>
    <row r="790" spans="1:14" ht="15.75">
      <c r="A790" s="23">
        <v>55</v>
      </c>
      <c r="B790" s="292"/>
      <c r="C790" s="312">
        <v>1016</v>
      </c>
      <c r="D790" s="313" t="s">
        <v>205</v>
      </c>
      <c r="E790" s="314">
        <f t="shared" si="175"/>
        <v>0</v>
      </c>
      <c r="F790" s="164"/>
      <c r="G790" s="165"/>
      <c r="H790" s="1419"/>
      <c r="I790" s="164"/>
      <c r="J790" s="165"/>
      <c r="K790" s="1419"/>
      <c r="L790" s="314">
        <f t="shared" si="176"/>
        <v>0</v>
      </c>
      <c r="M790" s="12">
        <f t="shared" si="169"/>
      </c>
      <c r="N790" s="13"/>
    </row>
    <row r="791" spans="1:14" ht="15.75">
      <c r="A791" s="23">
        <v>60</v>
      </c>
      <c r="B791" s="278"/>
      <c r="C791" s="318">
        <v>1020</v>
      </c>
      <c r="D791" s="319" t="s">
        <v>206</v>
      </c>
      <c r="E791" s="320">
        <f t="shared" si="175"/>
        <v>0</v>
      </c>
      <c r="F791" s="454"/>
      <c r="G791" s="455"/>
      <c r="H791" s="1428"/>
      <c r="I791" s="454"/>
      <c r="J791" s="455"/>
      <c r="K791" s="1428"/>
      <c r="L791" s="320">
        <f t="shared" si="176"/>
        <v>0</v>
      </c>
      <c r="M791" s="12">
        <f t="shared" si="169"/>
      </c>
      <c r="N791" s="13"/>
    </row>
    <row r="792" spans="1:14" ht="15.75">
      <c r="A792" s="22">
        <v>65</v>
      </c>
      <c r="B792" s="292"/>
      <c r="C792" s="324">
        <v>1030</v>
      </c>
      <c r="D792" s="325" t="s">
        <v>207</v>
      </c>
      <c r="E792" s="326">
        <f t="shared" si="175"/>
        <v>0</v>
      </c>
      <c r="F792" s="449"/>
      <c r="G792" s="450"/>
      <c r="H792" s="1425"/>
      <c r="I792" s="449"/>
      <c r="J792" s="450"/>
      <c r="K792" s="1425"/>
      <c r="L792" s="326">
        <f t="shared" si="176"/>
        <v>0</v>
      </c>
      <c r="M792" s="12">
        <f t="shared" si="169"/>
      </c>
      <c r="N792" s="13"/>
    </row>
    <row r="793" spans="1:14" ht="15.75">
      <c r="A793" s="23">
        <v>70</v>
      </c>
      <c r="B793" s="292"/>
      <c r="C793" s="318">
        <v>1051</v>
      </c>
      <c r="D793" s="331" t="s">
        <v>208</v>
      </c>
      <c r="E793" s="320">
        <f t="shared" si="175"/>
        <v>0</v>
      </c>
      <c r="F793" s="454"/>
      <c r="G793" s="455"/>
      <c r="H793" s="1428"/>
      <c r="I793" s="454"/>
      <c r="J793" s="455"/>
      <c r="K793" s="1428"/>
      <c r="L793" s="320">
        <f t="shared" si="176"/>
        <v>0</v>
      </c>
      <c r="M793" s="12">
        <f t="shared" si="169"/>
      </c>
      <c r="N793" s="13"/>
    </row>
    <row r="794" spans="1:14" ht="15.75">
      <c r="A794" s="23">
        <v>75</v>
      </c>
      <c r="B794" s="292"/>
      <c r="C794" s="293">
        <v>1052</v>
      </c>
      <c r="D794" s="294" t="s">
        <v>209</v>
      </c>
      <c r="E794" s="295">
        <f t="shared" si="175"/>
        <v>0</v>
      </c>
      <c r="F794" s="158"/>
      <c r="G794" s="159"/>
      <c r="H794" s="1420"/>
      <c r="I794" s="158"/>
      <c r="J794" s="159"/>
      <c r="K794" s="1420"/>
      <c r="L794" s="295">
        <f t="shared" si="176"/>
        <v>0</v>
      </c>
      <c r="M794" s="12">
        <f t="shared" si="169"/>
      </c>
      <c r="N794" s="13"/>
    </row>
    <row r="795" spans="1:14" ht="15.75">
      <c r="A795" s="23">
        <v>80</v>
      </c>
      <c r="B795" s="292"/>
      <c r="C795" s="324">
        <v>1053</v>
      </c>
      <c r="D795" s="325" t="s">
        <v>871</v>
      </c>
      <c r="E795" s="326">
        <f t="shared" si="175"/>
        <v>0</v>
      </c>
      <c r="F795" s="449"/>
      <c r="G795" s="450"/>
      <c r="H795" s="1425"/>
      <c r="I795" s="449"/>
      <c r="J795" s="450"/>
      <c r="K795" s="1425"/>
      <c r="L795" s="326">
        <f t="shared" si="176"/>
        <v>0</v>
      </c>
      <c r="M795" s="12">
        <f t="shared" si="169"/>
      </c>
      <c r="N795" s="13"/>
    </row>
    <row r="796" spans="1:14" ht="15.75">
      <c r="A796" s="23">
        <v>80</v>
      </c>
      <c r="B796" s="292"/>
      <c r="C796" s="318">
        <v>1062</v>
      </c>
      <c r="D796" s="319" t="s">
        <v>210</v>
      </c>
      <c r="E796" s="320">
        <f t="shared" si="175"/>
        <v>0</v>
      </c>
      <c r="F796" s="454"/>
      <c r="G796" s="455"/>
      <c r="H796" s="1428"/>
      <c r="I796" s="454"/>
      <c r="J796" s="455"/>
      <c r="K796" s="1428"/>
      <c r="L796" s="320">
        <f t="shared" si="176"/>
        <v>0</v>
      </c>
      <c r="M796" s="12">
        <f t="shared" si="169"/>
      </c>
      <c r="N796" s="13"/>
    </row>
    <row r="797" spans="1:14" ht="15.75">
      <c r="A797" s="23">
        <v>85</v>
      </c>
      <c r="B797" s="292"/>
      <c r="C797" s="324">
        <v>1063</v>
      </c>
      <c r="D797" s="332" t="s">
        <v>798</v>
      </c>
      <c r="E797" s="326">
        <f t="shared" si="175"/>
        <v>0</v>
      </c>
      <c r="F797" s="449"/>
      <c r="G797" s="450"/>
      <c r="H797" s="1425"/>
      <c r="I797" s="449"/>
      <c r="J797" s="450"/>
      <c r="K797" s="1425"/>
      <c r="L797" s="326">
        <f t="shared" si="176"/>
        <v>0</v>
      </c>
      <c r="M797" s="12">
        <f t="shared" si="169"/>
      </c>
      <c r="N797" s="13"/>
    </row>
    <row r="798" spans="1:14" ht="15.75">
      <c r="A798" s="23">
        <v>90</v>
      </c>
      <c r="B798" s="292"/>
      <c r="C798" s="333">
        <v>1069</v>
      </c>
      <c r="D798" s="334" t="s">
        <v>211</v>
      </c>
      <c r="E798" s="335">
        <f t="shared" si="175"/>
        <v>0</v>
      </c>
      <c r="F798" s="600"/>
      <c r="G798" s="601"/>
      <c r="H798" s="1427"/>
      <c r="I798" s="600"/>
      <c r="J798" s="601"/>
      <c r="K798" s="1427"/>
      <c r="L798" s="335">
        <f t="shared" si="176"/>
        <v>0</v>
      </c>
      <c r="M798" s="12">
        <f t="shared" si="169"/>
      </c>
      <c r="N798" s="13"/>
    </row>
    <row r="799" spans="1:14" ht="15.75">
      <c r="A799" s="23">
        <v>90</v>
      </c>
      <c r="B799" s="278"/>
      <c r="C799" s="318">
        <v>1091</v>
      </c>
      <c r="D799" s="331" t="s">
        <v>907</v>
      </c>
      <c r="E799" s="320">
        <f t="shared" si="175"/>
        <v>0</v>
      </c>
      <c r="F799" s="454"/>
      <c r="G799" s="455"/>
      <c r="H799" s="1428"/>
      <c r="I799" s="454"/>
      <c r="J799" s="455"/>
      <c r="K799" s="1428"/>
      <c r="L799" s="320">
        <f t="shared" si="176"/>
        <v>0</v>
      </c>
      <c r="M799" s="12">
        <f t="shared" si="169"/>
      </c>
      <c r="N799" s="13"/>
    </row>
    <row r="800" spans="1:14" ht="15.75">
      <c r="A800" s="22">
        <v>115</v>
      </c>
      <c r="B800" s="292"/>
      <c r="C800" s="293">
        <v>1092</v>
      </c>
      <c r="D800" s="294" t="s">
        <v>304</v>
      </c>
      <c r="E800" s="295">
        <f t="shared" si="175"/>
        <v>0</v>
      </c>
      <c r="F800" s="158"/>
      <c r="G800" s="159"/>
      <c r="H800" s="1420"/>
      <c r="I800" s="158"/>
      <c r="J800" s="159"/>
      <c r="K800" s="1420"/>
      <c r="L800" s="295">
        <f t="shared" si="176"/>
        <v>0</v>
      </c>
      <c r="M800" s="12">
        <f t="shared" si="169"/>
      </c>
      <c r="N800" s="13"/>
    </row>
    <row r="801" spans="1:14" ht="15.75">
      <c r="A801" s="22">
        <v>125</v>
      </c>
      <c r="B801" s="292"/>
      <c r="C801" s="285">
        <v>1098</v>
      </c>
      <c r="D801" s="339" t="s">
        <v>212</v>
      </c>
      <c r="E801" s="287">
        <f t="shared" si="175"/>
        <v>0</v>
      </c>
      <c r="F801" s="173"/>
      <c r="G801" s="174"/>
      <c r="H801" s="1421"/>
      <c r="I801" s="173"/>
      <c r="J801" s="174"/>
      <c r="K801" s="1421"/>
      <c r="L801" s="287">
        <f t="shared" si="176"/>
        <v>0</v>
      </c>
      <c r="M801" s="12">
        <f t="shared" si="169"/>
      </c>
      <c r="N801" s="13"/>
    </row>
    <row r="802" spans="1:14" ht="15.75">
      <c r="A802" s="23">
        <v>130</v>
      </c>
      <c r="B802" s="272">
        <v>1900</v>
      </c>
      <c r="C802" s="1750" t="s">
        <v>271</v>
      </c>
      <c r="D802" s="1751"/>
      <c r="E802" s="310">
        <f aca="true" t="shared" si="177" ref="E802:L802">SUM(E803:E805)</f>
        <v>0</v>
      </c>
      <c r="F802" s="274">
        <f t="shared" si="177"/>
        <v>0</v>
      </c>
      <c r="G802" s="275">
        <f t="shared" si="177"/>
        <v>0</v>
      </c>
      <c r="H802" s="276">
        <f>SUM(H803:H805)</f>
        <v>0</v>
      </c>
      <c r="I802" s="274">
        <f t="shared" si="177"/>
        <v>0</v>
      </c>
      <c r="J802" s="275">
        <f t="shared" si="177"/>
        <v>0</v>
      </c>
      <c r="K802" s="276">
        <f t="shared" si="177"/>
        <v>0</v>
      </c>
      <c r="L802" s="310">
        <f t="shared" si="177"/>
        <v>0</v>
      </c>
      <c r="M802" s="12">
        <f t="shared" si="169"/>
      </c>
      <c r="N802" s="13"/>
    </row>
    <row r="803" spans="1:14" ht="31.5">
      <c r="A803" s="23">
        <v>135</v>
      </c>
      <c r="B803" s="292"/>
      <c r="C803" s="279">
        <v>1901</v>
      </c>
      <c r="D803" s="340" t="s">
        <v>908</v>
      </c>
      <c r="E803" s="281">
        <f>F803+G803+H803</f>
        <v>0</v>
      </c>
      <c r="F803" s="152"/>
      <c r="G803" s="153"/>
      <c r="H803" s="1418"/>
      <c r="I803" s="152"/>
      <c r="J803" s="153"/>
      <c r="K803" s="1418"/>
      <c r="L803" s="281">
        <f>I803+J803+K803</f>
        <v>0</v>
      </c>
      <c r="M803" s="12">
        <f t="shared" si="169"/>
      </c>
      <c r="N803" s="13"/>
    </row>
    <row r="804" spans="1:14" ht="31.5">
      <c r="A804" s="23">
        <v>140</v>
      </c>
      <c r="B804" s="341"/>
      <c r="C804" s="293">
        <v>1981</v>
      </c>
      <c r="D804" s="342" t="s">
        <v>909</v>
      </c>
      <c r="E804" s="295">
        <f>F804+G804+H804</f>
        <v>0</v>
      </c>
      <c r="F804" s="158"/>
      <c r="G804" s="159"/>
      <c r="H804" s="1420"/>
      <c r="I804" s="158"/>
      <c r="J804" s="159"/>
      <c r="K804" s="1420"/>
      <c r="L804" s="295">
        <f>I804+J804+K804</f>
        <v>0</v>
      </c>
      <c r="M804" s="12">
        <f t="shared" si="169"/>
      </c>
      <c r="N804" s="13"/>
    </row>
    <row r="805" spans="1:14" ht="31.5">
      <c r="A805" s="23">
        <v>145</v>
      </c>
      <c r="B805" s="292"/>
      <c r="C805" s="285">
        <v>1991</v>
      </c>
      <c r="D805" s="343" t="s">
        <v>910</v>
      </c>
      <c r="E805" s="287">
        <f>F805+G805+H805</f>
        <v>0</v>
      </c>
      <c r="F805" s="173"/>
      <c r="G805" s="174"/>
      <c r="H805" s="1421"/>
      <c r="I805" s="173"/>
      <c r="J805" s="174"/>
      <c r="K805" s="1421"/>
      <c r="L805" s="287">
        <f>I805+J805+K805</f>
        <v>0</v>
      </c>
      <c r="M805" s="12">
        <f t="shared" si="169"/>
      </c>
      <c r="N805" s="13"/>
    </row>
    <row r="806" spans="1:14" ht="15.75">
      <c r="A806" s="23">
        <v>150</v>
      </c>
      <c r="B806" s="272">
        <v>2100</v>
      </c>
      <c r="C806" s="1750" t="s">
        <v>719</v>
      </c>
      <c r="D806" s="1751"/>
      <c r="E806" s="310">
        <f aca="true" t="shared" si="178" ref="E806:L806">SUM(E807:E811)</f>
        <v>0</v>
      </c>
      <c r="F806" s="274">
        <f t="shared" si="178"/>
        <v>0</v>
      </c>
      <c r="G806" s="275">
        <f t="shared" si="178"/>
        <v>0</v>
      </c>
      <c r="H806" s="276">
        <f>SUM(H807:H811)</f>
        <v>0</v>
      </c>
      <c r="I806" s="274">
        <f t="shared" si="178"/>
        <v>0</v>
      </c>
      <c r="J806" s="275">
        <f t="shared" si="178"/>
        <v>0</v>
      </c>
      <c r="K806" s="276">
        <f t="shared" si="178"/>
        <v>0</v>
      </c>
      <c r="L806" s="310">
        <f t="shared" si="178"/>
        <v>0</v>
      </c>
      <c r="M806" s="12">
        <f t="shared" si="169"/>
      </c>
      <c r="N806" s="13"/>
    </row>
    <row r="807" spans="1:14" ht="15.75">
      <c r="A807" s="23">
        <v>155</v>
      </c>
      <c r="B807" s="292"/>
      <c r="C807" s="279">
        <v>2110</v>
      </c>
      <c r="D807" s="344" t="s">
        <v>213</v>
      </c>
      <c r="E807" s="281">
        <f>F807+G807+H807</f>
        <v>0</v>
      </c>
      <c r="F807" s="152"/>
      <c r="G807" s="153"/>
      <c r="H807" s="1418"/>
      <c r="I807" s="152"/>
      <c r="J807" s="153"/>
      <c r="K807" s="1418"/>
      <c r="L807" s="281">
        <f>I807+J807+K807</f>
        <v>0</v>
      </c>
      <c r="M807" s="12">
        <f t="shared" si="169"/>
      </c>
      <c r="N807" s="13"/>
    </row>
    <row r="808" spans="1:14" ht="15.75">
      <c r="A808" s="23">
        <v>160</v>
      </c>
      <c r="B808" s="341"/>
      <c r="C808" s="293">
        <v>2120</v>
      </c>
      <c r="D808" s="300" t="s">
        <v>214</v>
      </c>
      <c r="E808" s="295">
        <f>F808+G808+H808</f>
        <v>0</v>
      </c>
      <c r="F808" s="158"/>
      <c r="G808" s="159"/>
      <c r="H808" s="1420"/>
      <c r="I808" s="158"/>
      <c r="J808" s="159"/>
      <c r="K808" s="1420"/>
      <c r="L808" s="295">
        <f>I808+J808+K808</f>
        <v>0</v>
      </c>
      <c r="M808" s="12">
        <f t="shared" si="169"/>
      </c>
      <c r="N808" s="13"/>
    </row>
    <row r="809" spans="1:14" ht="15.75">
      <c r="A809" s="23">
        <v>165</v>
      </c>
      <c r="B809" s="341"/>
      <c r="C809" s="293">
        <v>2125</v>
      </c>
      <c r="D809" s="300" t="s">
        <v>215</v>
      </c>
      <c r="E809" s="295">
        <f>F809+G809+H809</f>
        <v>0</v>
      </c>
      <c r="F809" s="488">
        <v>0</v>
      </c>
      <c r="G809" s="489">
        <v>0</v>
      </c>
      <c r="H809" s="160">
        <v>0</v>
      </c>
      <c r="I809" s="488">
        <v>0</v>
      </c>
      <c r="J809" s="489">
        <v>0</v>
      </c>
      <c r="K809" s="160">
        <v>0</v>
      </c>
      <c r="L809" s="295">
        <f>I809+J809+K809</f>
        <v>0</v>
      </c>
      <c r="M809" s="12">
        <f t="shared" si="169"/>
      </c>
      <c r="N809" s="13"/>
    </row>
    <row r="810" spans="1:14" ht="15.75">
      <c r="A810" s="23">
        <v>175</v>
      </c>
      <c r="B810" s="291"/>
      <c r="C810" s="293">
        <v>2140</v>
      </c>
      <c r="D810" s="300" t="s">
        <v>216</v>
      </c>
      <c r="E810" s="295">
        <f>F810+G810+H810</f>
        <v>0</v>
      </c>
      <c r="F810" s="488">
        <v>0</v>
      </c>
      <c r="G810" s="489">
        <v>0</v>
      </c>
      <c r="H810" s="160">
        <v>0</v>
      </c>
      <c r="I810" s="488">
        <v>0</v>
      </c>
      <c r="J810" s="489">
        <v>0</v>
      </c>
      <c r="K810" s="160">
        <v>0</v>
      </c>
      <c r="L810" s="295">
        <f>I810+J810+K810</f>
        <v>0</v>
      </c>
      <c r="M810" s="12">
        <f t="shared" si="169"/>
      </c>
      <c r="N810" s="13"/>
    </row>
    <row r="811" spans="1:14" ht="15.75">
      <c r="A811" s="23">
        <v>180</v>
      </c>
      <c r="B811" s="292"/>
      <c r="C811" s="285">
        <v>2190</v>
      </c>
      <c r="D811" s="345" t="s">
        <v>217</v>
      </c>
      <c r="E811" s="287">
        <f>F811+G811+H811</f>
        <v>0</v>
      </c>
      <c r="F811" s="173"/>
      <c r="G811" s="174"/>
      <c r="H811" s="1421"/>
      <c r="I811" s="173"/>
      <c r="J811" s="174"/>
      <c r="K811" s="1421"/>
      <c r="L811" s="287">
        <f>I811+J811+K811</f>
        <v>0</v>
      </c>
      <c r="M811" s="12">
        <f t="shared" si="169"/>
      </c>
      <c r="N811" s="13"/>
    </row>
    <row r="812" spans="1:14" ht="15.75">
      <c r="A812" s="23">
        <v>185</v>
      </c>
      <c r="B812" s="272">
        <v>2200</v>
      </c>
      <c r="C812" s="1750" t="s">
        <v>218</v>
      </c>
      <c r="D812" s="1751"/>
      <c r="E812" s="310">
        <f aca="true" t="shared" si="179" ref="E812:L812">SUM(E813:E814)</f>
        <v>0</v>
      </c>
      <c r="F812" s="274">
        <f t="shared" si="179"/>
        <v>0</v>
      </c>
      <c r="G812" s="275">
        <f t="shared" si="179"/>
        <v>0</v>
      </c>
      <c r="H812" s="276">
        <f>SUM(H813:H814)</f>
        <v>0</v>
      </c>
      <c r="I812" s="274">
        <f t="shared" si="179"/>
        <v>0</v>
      </c>
      <c r="J812" s="275">
        <f t="shared" si="179"/>
        <v>0</v>
      </c>
      <c r="K812" s="276">
        <f t="shared" si="179"/>
        <v>0</v>
      </c>
      <c r="L812" s="310">
        <f t="shared" si="179"/>
        <v>0</v>
      </c>
      <c r="M812" s="12">
        <f t="shared" si="169"/>
      </c>
      <c r="N812" s="13"/>
    </row>
    <row r="813" spans="1:14" ht="15.75">
      <c r="A813" s="23">
        <v>190</v>
      </c>
      <c r="B813" s="292"/>
      <c r="C813" s="279">
        <v>2221</v>
      </c>
      <c r="D813" s="280" t="s">
        <v>305</v>
      </c>
      <c r="E813" s="281">
        <f aca="true" t="shared" si="180" ref="E813:E818">F813+G813+H813</f>
        <v>0</v>
      </c>
      <c r="F813" s="152"/>
      <c r="G813" s="153"/>
      <c r="H813" s="1418"/>
      <c r="I813" s="152"/>
      <c r="J813" s="153"/>
      <c r="K813" s="1418"/>
      <c r="L813" s="281">
        <f aca="true" t="shared" si="181" ref="L813:L818">I813+J813+K813</f>
        <v>0</v>
      </c>
      <c r="M813" s="12">
        <f t="shared" si="169"/>
      </c>
      <c r="N813" s="13"/>
    </row>
    <row r="814" spans="1:14" ht="15.75">
      <c r="A814" s="23">
        <v>200</v>
      </c>
      <c r="B814" s="292"/>
      <c r="C814" s="285">
        <v>2224</v>
      </c>
      <c r="D814" s="286" t="s">
        <v>219</v>
      </c>
      <c r="E814" s="287">
        <f t="shared" si="180"/>
        <v>0</v>
      </c>
      <c r="F814" s="173"/>
      <c r="G814" s="174"/>
      <c r="H814" s="1421"/>
      <c r="I814" s="173"/>
      <c r="J814" s="174"/>
      <c r="K814" s="1421"/>
      <c r="L814" s="287">
        <f t="shared" si="181"/>
        <v>0</v>
      </c>
      <c r="M814" s="12">
        <f t="shared" si="169"/>
      </c>
      <c r="N814" s="13"/>
    </row>
    <row r="815" spans="1:14" ht="15.75">
      <c r="A815" s="23">
        <v>200</v>
      </c>
      <c r="B815" s="272">
        <v>2500</v>
      </c>
      <c r="C815" s="1750" t="s">
        <v>220</v>
      </c>
      <c r="D815" s="1751"/>
      <c r="E815" s="310">
        <f t="shared" si="180"/>
        <v>0</v>
      </c>
      <c r="F815" s="1422"/>
      <c r="G815" s="1423"/>
      <c r="H815" s="1424"/>
      <c r="I815" s="1422"/>
      <c r="J815" s="1423"/>
      <c r="K815" s="1424"/>
      <c r="L815" s="310">
        <f t="shared" si="181"/>
        <v>0</v>
      </c>
      <c r="M815" s="12">
        <f t="shared" si="169"/>
      </c>
      <c r="N815" s="13"/>
    </row>
    <row r="816" spans="1:14" ht="15.75">
      <c r="A816" s="23">
        <v>205</v>
      </c>
      <c r="B816" s="272">
        <v>2600</v>
      </c>
      <c r="C816" s="1756" t="s">
        <v>221</v>
      </c>
      <c r="D816" s="1757"/>
      <c r="E816" s="310">
        <f t="shared" si="180"/>
        <v>0</v>
      </c>
      <c r="F816" s="1422"/>
      <c r="G816" s="1423"/>
      <c r="H816" s="1424"/>
      <c r="I816" s="1422"/>
      <c r="J816" s="1423"/>
      <c r="K816" s="1424"/>
      <c r="L816" s="310">
        <f t="shared" si="181"/>
        <v>0</v>
      </c>
      <c r="M816" s="12">
        <f t="shared" si="169"/>
      </c>
      <c r="N816" s="13"/>
    </row>
    <row r="817" spans="1:14" ht="15.75">
      <c r="A817" s="23">
        <v>210</v>
      </c>
      <c r="B817" s="272">
        <v>2700</v>
      </c>
      <c r="C817" s="1756" t="s">
        <v>222</v>
      </c>
      <c r="D817" s="1757"/>
      <c r="E817" s="310">
        <f t="shared" si="180"/>
        <v>0</v>
      </c>
      <c r="F817" s="1422"/>
      <c r="G817" s="1423"/>
      <c r="H817" s="1424"/>
      <c r="I817" s="1422"/>
      <c r="J817" s="1423"/>
      <c r="K817" s="1424"/>
      <c r="L817" s="310">
        <f t="shared" si="181"/>
        <v>0</v>
      </c>
      <c r="M817" s="12">
        <f t="shared" si="169"/>
      </c>
      <c r="N817" s="13"/>
    </row>
    <row r="818" spans="1:14" ht="36" customHeight="1">
      <c r="A818" s="23">
        <v>215</v>
      </c>
      <c r="B818" s="272">
        <v>2800</v>
      </c>
      <c r="C818" s="1756" t="s">
        <v>1657</v>
      </c>
      <c r="D818" s="1757"/>
      <c r="E818" s="310">
        <f t="shared" si="180"/>
        <v>0</v>
      </c>
      <c r="F818" s="1422"/>
      <c r="G818" s="1423"/>
      <c r="H818" s="1424"/>
      <c r="I818" s="1422"/>
      <c r="J818" s="1423"/>
      <c r="K818" s="1424"/>
      <c r="L818" s="310">
        <f t="shared" si="181"/>
        <v>0</v>
      </c>
      <c r="M818" s="12">
        <f t="shared" si="169"/>
      </c>
      <c r="N818" s="13"/>
    </row>
    <row r="819" spans="1:14" ht="15.75">
      <c r="A819" s="22">
        <v>220</v>
      </c>
      <c r="B819" s="272">
        <v>2900</v>
      </c>
      <c r="C819" s="1750" t="s">
        <v>223</v>
      </c>
      <c r="D819" s="1751"/>
      <c r="E819" s="310">
        <f>SUM(E820:E827)</f>
        <v>0</v>
      </c>
      <c r="F819" s="274">
        <f>SUM(F820:F827)</f>
        <v>0</v>
      </c>
      <c r="G819" s="274">
        <f aca="true" t="shared" si="182" ref="G819:L819">SUM(G820:G827)</f>
        <v>0</v>
      </c>
      <c r="H819" s="274">
        <f t="shared" si="182"/>
        <v>0</v>
      </c>
      <c r="I819" s="274">
        <f t="shared" si="182"/>
        <v>0</v>
      </c>
      <c r="J819" s="274">
        <f t="shared" si="182"/>
        <v>0</v>
      </c>
      <c r="K819" s="274">
        <f t="shared" si="182"/>
        <v>0</v>
      </c>
      <c r="L819" s="274">
        <f t="shared" si="182"/>
        <v>0</v>
      </c>
      <c r="M819" s="12">
        <f t="shared" si="169"/>
      </c>
      <c r="N819" s="13"/>
    </row>
    <row r="820" spans="1:14" ht="15.75">
      <c r="A820" s="23">
        <v>225</v>
      </c>
      <c r="B820" s="346"/>
      <c r="C820" s="279">
        <v>2910</v>
      </c>
      <c r="D820" s="347" t="s">
        <v>1952</v>
      </c>
      <c r="E820" s="281">
        <f>F820+G820+H820</f>
        <v>0</v>
      </c>
      <c r="F820" s="152"/>
      <c r="G820" s="153"/>
      <c r="H820" s="1418"/>
      <c r="I820" s="152"/>
      <c r="J820" s="153"/>
      <c r="K820" s="1418"/>
      <c r="L820" s="281">
        <f>I820+J820+K820</f>
        <v>0</v>
      </c>
      <c r="M820" s="12">
        <f t="shared" si="169"/>
      </c>
      <c r="N820" s="13"/>
    </row>
    <row r="821" spans="1:14" ht="15.75">
      <c r="A821" s="23">
        <v>230</v>
      </c>
      <c r="B821" s="346"/>
      <c r="C821" s="279">
        <v>2920</v>
      </c>
      <c r="D821" s="347" t="s">
        <v>224</v>
      </c>
      <c r="E821" s="281">
        <f aca="true" t="shared" si="183" ref="E821:E827">F821+G821+H821</f>
        <v>0</v>
      </c>
      <c r="F821" s="152"/>
      <c r="G821" s="153"/>
      <c r="H821" s="1418"/>
      <c r="I821" s="152"/>
      <c r="J821" s="153"/>
      <c r="K821" s="1418"/>
      <c r="L821" s="281">
        <f aca="true" t="shared" si="184" ref="L821:L827">I821+J821+K821</f>
        <v>0</v>
      </c>
      <c r="M821" s="12">
        <f t="shared" si="169"/>
      </c>
      <c r="N821" s="13"/>
    </row>
    <row r="822" spans="1:14" ht="31.5">
      <c r="A822" s="23">
        <v>245</v>
      </c>
      <c r="B822" s="346"/>
      <c r="C822" s="324">
        <v>2969</v>
      </c>
      <c r="D822" s="348" t="s">
        <v>225</v>
      </c>
      <c r="E822" s="326">
        <f t="shared" si="183"/>
        <v>0</v>
      </c>
      <c r="F822" s="449"/>
      <c r="G822" s="450"/>
      <c r="H822" s="1425"/>
      <c r="I822" s="449"/>
      <c r="J822" s="450"/>
      <c r="K822" s="1425"/>
      <c r="L822" s="326">
        <f t="shared" si="184"/>
        <v>0</v>
      </c>
      <c r="M822" s="12">
        <f t="shared" si="169"/>
      </c>
      <c r="N822" s="13"/>
    </row>
    <row r="823" spans="1:14" ht="31.5">
      <c r="A823" s="22">
        <v>220</v>
      </c>
      <c r="B823" s="346"/>
      <c r="C823" s="349">
        <v>2970</v>
      </c>
      <c r="D823" s="350" t="s">
        <v>226</v>
      </c>
      <c r="E823" s="351">
        <f t="shared" si="183"/>
        <v>0</v>
      </c>
      <c r="F823" s="636"/>
      <c r="G823" s="637"/>
      <c r="H823" s="1426"/>
      <c r="I823" s="636"/>
      <c r="J823" s="637"/>
      <c r="K823" s="1426"/>
      <c r="L823" s="351">
        <f t="shared" si="184"/>
        <v>0</v>
      </c>
      <c r="M823" s="12">
        <f t="shared" si="169"/>
      </c>
      <c r="N823" s="13"/>
    </row>
    <row r="824" spans="1:14" ht="15.75">
      <c r="A824" s="23">
        <v>225</v>
      </c>
      <c r="B824" s="346"/>
      <c r="C824" s="333">
        <v>2989</v>
      </c>
      <c r="D824" s="355" t="s">
        <v>227</v>
      </c>
      <c r="E824" s="335">
        <f t="shared" si="183"/>
        <v>0</v>
      </c>
      <c r="F824" s="600"/>
      <c r="G824" s="601"/>
      <c r="H824" s="1427"/>
      <c r="I824" s="600"/>
      <c r="J824" s="601"/>
      <c r="K824" s="1427"/>
      <c r="L824" s="335">
        <f t="shared" si="184"/>
        <v>0</v>
      </c>
      <c r="M824" s="12">
        <f t="shared" si="169"/>
      </c>
      <c r="N824" s="13"/>
    </row>
    <row r="825" spans="1:14" ht="15.75">
      <c r="A825" s="23">
        <v>230</v>
      </c>
      <c r="B825" s="292"/>
      <c r="C825" s="318">
        <v>2990</v>
      </c>
      <c r="D825" s="356" t="s">
        <v>1971</v>
      </c>
      <c r="E825" s="320">
        <f>F825+G825+H825</f>
        <v>0</v>
      </c>
      <c r="F825" s="454"/>
      <c r="G825" s="455"/>
      <c r="H825" s="1428"/>
      <c r="I825" s="454"/>
      <c r="J825" s="455"/>
      <c r="K825" s="1428"/>
      <c r="L825" s="320">
        <f>I825+J825+K825</f>
        <v>0</v>
      </c>
      <c r="M825" s="12">
        <f t="shared" si="169"/>
      </c>
      <c r="N825" s="13"/>
    </row>
    <row r="826" spans="1:14" ht="15.75">
      <c r="A826" s="23">
        <v>235</v>
      </c>
      <c r="B826" s="292"/>
      <c r="C826" s="318">
        <v>2991</v>
      </c>
      <c r="D826" s="356" t="s">
        <v>228</v>
      </c>
      <c r="E826" s="320">
        <f t="shared" si="183"/>
        <v>0</v>
      </c>
      <c r="F826" s="454"/>
      <c r="G826" s="455"/>
      <c r="H826" s="1428"/>
      <c r="I826" s="454"/>
      <c r="J826" s="455"/>
      <c r="K826" s="1428"/>
      <c r="L826" s="320">
        <f t="shared" si="184"/>
        <v>0</v>
      </c>
      <c r="M826" s="12">
        <f t="shared" si="169"/>
      </c>
      <c r="N826" s="13"/>
    </row>
    <row r="827" spans="1:14" ht="15.75">
      <c r="A827" s="23">
        <v>240</v>
      </c>
      <c r="B827" s="292"/>
      <c r="C827" s="285">
        <v>2992</v>
      </c>
      <c r="D827" s="357" t="s">
        <v>229</v>
      </c>
      <c r="E827" s="287">
        <f t="shared" si="183"/>
        <v>0</v>
      </c>
      <c r="F827" s="173"/>
      <c r="G827" s="174"/>
      <c r="H827" s="1421"/>
      <c r="I827" s="173"/>
      <c r="J827" s="174"/>
      <c r="K827" s="1421"/>
      <c r="L827" s="287">
        <f t="shared" si="184"/>
        <v>0</v>
      </c>
      <c r="M827" s="12">
        <f t="shared" si="169"/>
      </c>
      <c r="N827" s="13"/>
    </row>
    <row r="828" spans="1:14" ht="15.75">
      <c r="A828" s="23">
        <v>245</v>
      </c>
      <c r="B828" s="272">
        <v>3300</v>
      </c>
      <c r="C828" s="358" t="s">
        <v>2002</v>
      </c>
      <c r="D828" s="1666"/>
      <c r="E828" s="310">
        <f aca="true" t="shared" si="185" ref="E828:L828">SUM(E829:E833)</f>
        <v>0</v>
      </c>
      <c r="F828" s="274">
        <f t="shared" si="185"/>
        <v>0</v>
      </c>
      <c r="G828" s="275">
        <f t="shared" si="185"/>
        <v>0</v>
      </c>
      <c r="H828" s="276">
        <f t="shared" si="185"/>
        <v>0</v>
      </c>
      <c r="I828" s="274">
        <f t="shared" si="185"/>
        <v>0</v>
      </c>
      <c r="J828" s="275">
        <f t="shared" si="185"/>
        <v>0</v>
      </c>
      <c r="K828" s="276">
        <f t="shared" si="185"/>
        <v>0</v>
      </c>
      <c r="L828" s="310">
        <f t="shared" si="185"/>
        <v>0</v>
      </c>
      <c r="M828" s="12">
        <f t="shared" si="169"/>
      </c>
      <c r="N828" s="13"/>
    </row>
    <row r="829" spans="1:14" ht="15.75">
      <c r="A829" s="22">
        <v>250</v>
      </c>
      <c r="B829" s="291"/>
      <c r="C829" s="279">
        <v>3301</v>
      </c>
      <c r="D829" s="359" t="s">
        <v>230</v>
      </c>
      <c r="E829" s="281">
        <f aca="true" t="shared" si="186" ref="E829:E836">F829+G829+H829</f>
        <v>0</v>
      </c>
      <c r="F829" s="486">
        <v>0</v>
      </c>
      <c r="G829" s="487">
        <v>0</v>
      </c>
      <c r="H829" s="154">
        <v>0</v>
      </c>
      <c r="I829" s="486">
        <v>0</v>
      </c>
      <c r="J829" s="487">
        <v>0</v>
      </c>
      <c r="K829" s="154">
        <v>0</v>
      </c>
      <c r="L829" s="281">
        <f aca="true" t="shared" si="187" ref="L829:L836">I829+J829+K829</f>
        <v>0</v>
      </c>
      <c r="M829" s="12">
        <f t="shared" si="169"/>
      </c>
      <c r="N829" s="13"/>
    </row>
    <row r="830" spans="1:14" ht="15.75">
      <c r="A830" s="23">
        <v>255</v>
      </c>
      <c r="B830" s="291"/>
      <c r="C830" s="293">
        <v>3302</v>
      </c>
      <c r="D830" s="360" t="s">
        <v>712</v>
      </c>
      <c r="E830" s="295">
        <f t="shared" si="186"/>
        <v>0</v>
      </c>
      <c r="F830" s="488">
        <v>0</v>
      </c>
      <c r="G830" s="489">
        <v>0</v>
      </c>
      <c r="H830" s="160">
        <v>0</v>
      </c>
      <c r="I830" s="488">
        <v>0</v>
      </c>
      <c r="J830" s="489">
        <v>0</v>
      </c>
      <c r="K830" s="160">
        <v>0</v>
      </c>
      <c r="L830" s="295">
        <f t="shared" si="187"/>
        <v>0</v>
      </c>
      <c r="M830" s="12">
        <f t="shared" si="169"/>
      </c>
      <c r="N830" s="13"/>
    </row>
    <row r="831" spans="1:14" ht="15.75">
      <c r="A831" s="23">
        <v>265</v>
      </c>
      <c r="B831" s="291"/>
      <c r="C831" s="293">
        <v>3303</v>
      </c>
      <c r="D831" s="360" t="s">
        <v>231</v>
      </c>
      <c r="E831" s="295">
        <f t="shared" si="186"/>
        <v>0</v>
      </c>
      <c r="F831" s="488">
        <v>0</v>
      </c>
      <c r="G831" s="489">
        <v>0</v>
      </c>
      <c r="H831" s="160">
        <v>0</v>
      </c>
      <c r="I831" s="488">
        <v>0</v>
      </c>
      <c r="J831" s="489">
        <v>0</v>
      </c>
      <c r="K831" s="160">
        <v>0</v>
      </c>
      <c r="L831" s="295">
        <f t="shared" si="187"/>
        <v>0</v>
      </c>
      <c r="M831" s="12">
        <f t="shared" si="169"/>
      </c>
      <c r="N831" s="13"/>
    </row>
    <row r="832" spans="1:14" ht="15.75">
      <c r="A832" s="22">
        <v>270</v>
      </c>
      <c r="B832" s="291"/>
      <c r="C832" s="293">
        <v>3304</v>
      </c>
      <c r="D832" s="360" t="s">
        <v>232</v>
      </c>
      <c r="E832" s="295">
        <f t="shared" si="186"/>
        <v>0</v>
      </c>
      <c r="F832" s="488">
        <v>0</v>
      </c>
      <c r="G832" s="489">
        <v>0</v>
      </c>
      <c r="H832" s="160">
        <v>0</v>
      </c>
      <c r="I832" s="488">
        <v>0</v>
      </c>
      <c r="J832" s="489">
        <v>0</v>
      </c>
      <c r="K832" s="160">
        <v>0</v>
      </c>
      <c r="L832" s="295">
        <f t="shared" si="187"/>
        <v>0</v>
      </c>
      <c r="M832" s="12">
        <f t="shared" si="169"/>
      </c>
      <c r="N832" s="13"/>
    </row>
    <row r="833" spans="1:14" ht="30">
      <c r="A833" s="22">
        <v>290</v>
      </c>
      <c r="B833" s="291"/>
      <c r="C833" s="285">
        <v>3306</v>
      </c>
      <c r="D833" s="361" t="s">
        <v>1654</v>
      </c>
      <c r="E833" s="287">
        <f t="shared" si="186"/>
        <v>0</v>
      </c>
      <c r="F833" s="490">
        <v>0</v>
      </c>
      <c r="G833" s="491">
        <v>0</v>
      </c>
      <c r="H833" s="175">
        <v>0</v>
      </c>
      <c r="I833" s="490">
        <v>0</v>
      </c>
      <c r="J833" s="491">
        <v>0</v>
      </c>
      <c r="K833" s="175">
        <v>0</v>
      </c>
      <c r="L833" s="287">
        <f t="shared" si="187"/>
        <v>0</v>
      </c>
      <c r="M833" s="12">
        <f t="shared" si="169"/>
      </c>
      <c r="N833" s="13"/>
    </row>
    <row r="834" spans="1:14" ht="15.75">
      <c r="A834" s="39">
        <v>320</v>
      </c>
      <c r="B834" s="272">
        <v>3900</v>
      </c>
      <c r="C834" s="1750" t="s">
        <v>233</v>
      </c>
      <c r="D834" s="1751"/>
      <c r="E834" s="310">
        <f t="shared" si="186"/>
        <v>0</v>
      </c>
      <c r="F834" s="1471">
        <v>0</v>
      </c>
      <c r="G834" s="1472">
        <v>0</v>
      </c>
      <c r="H834" s="1473">
        <v>0</v>
      </c>
      <c r="I834" s="1471">
        <v>0</v>
      </c>
      <c r="J834" s="1472">
        <v>0</v>
      </c>
      <c r="K834" s="1473">
        <v>0</v>
      </c>
      <c r="L834" s="310">
        <f t="shared" si="187"/>
        <v>0</v>
      </c>
      <c r="M834" s="12">
        <f aca="true" t="shared" si="188" ref="M834:M880">(IF($E834&lt;&gt;0,$M$2,IF($L834&lt;&gt;0,$M$2,"")))</f>
      </c>
      <c r="N834" s="13"/>
    </row>
    <row r="835" spans="1:14" ht="15.75">
      <c r="A835" s="22">
        <v>330</v>
      </c>
      <c r="B835" s="272">
        <v>4000</v>
      </c>
      <c r="C835" s="1750" t="s">
        <v>234</v>
      </c>
      <c r="D835" s="1751"/>
      <c r="E835" s="310">
        <f t="shared" si="186"/>
        <v>0</v>
      </c>
      <c r="F835" s="1422"/>
      <c r="G835" s="1423"/>
      <c r="H835" s="1424"/>
      <c r="I835" s="1422"/>
      <c r="J835" s="1423"/>
      <c r="K835" s="1424"/>
      <c r="L835" s="310">
        <f t="shared" si="187"/>
        <v>0</v>
      </c>
      <c r="M835" s="12">
        <f t="shared" si="188"/>
      </c>
      <c r="N835" s="13"/>
    </row>
    <row r="836" spans="1:14" ht="15.75">
      <c r="A836" s="22">
        <v>350</v>
      </c>
      <c r="B836" s="272">
        <v>4100</v>
      </c>
      <c r="C836" s="1750" t="s">
        <v>235</v>
      </c>
      <c r="D836" s="1751"/>
      <c r="E836" s="310">
        <f t="shared" si="186"/>
        <v>0</v>
      </c>
      <c r="F836" s="1472">
        <v>0</v>
      </c>
      <c r="G836" s="1472">
        <v>0</v>
      </c>
      <c r="H836" s="1473">
        <v>0</v>
      </c>
      <c r="I836" s="1663">
        <v>0</v>
      </c>
      <c r="J836" s="1472">
        <v>0</v>
      </c>
      <c r="K836" s="1472">
        <v>0</v>
      </c>
      <c r="L836" s="310">
        <f t="shared" si="187"/>
        <v>0</v>
      </c>
      <c r="M836" s="12">
        <f t="shared" si="188"/>
      </c>
      <c r="N836" s="13"/>
    </row>
    <row r="837" spans="1:14" ht="15.75">
      <c r="A837" s="23">
        <v>355</v>
      </c>
      <c r="B837" s="272">
        <v>4200</v>
      </c>
      <c r="C837" s="1750" t="s">
        <v>236</v>
      </c>
      <c r="D837" s="1751"/>
      <c r="E837" s="310">
        <f aca="true" t="shared" si="189" ref="E837:L837">SUM(E838:E843)</f>
        <v>0</v>
      </c>
      <c r="F837" s="274">
        <f t="shared" si="189"/>
        <v>0</v>
      </c>
      <c r="G837" s="275">
        <f t="shared" si="189"/>
        <v>0</v>
      </c>
      <c r="H837" s="276">
        <f>SUM(H838:H843)</f>
        <v>0</v>
      </c>
      <c r="I837" s="274">
        <f t="shared" si="189"/>
        <v>0</v>
      </c>
      <c r="J837" s="275">
        <f t="shared" si="189"/>
        <v>0</v>
      </c>
      <c r="K837" s="276">
        <f t="shared" si="189"/>
        <v>0</v>
      </c>
      <c r="L837" s="310">
        <f t="shared" si="189"/>
        <v>0</v>
      </c>
      <c r="M837" s="12">
        <f t="shared" si="188"/>
      </c>
      <c r="N837" s="13"/>
    </row>
    <row r="838" spans="1:14" ht="15.75">
      <c r="A838" s="23">
        <v>355</v>
      </c>
      <c r="B838" s="362"/>
      <c r="C838" s="279">
        <v>4201</v>
      </c>
      <c r="D838" s="280" t="s">
        <v>237</v>
      </c>
      <c r="E838" s="281">
        <f aca="true" t="shared" si="190" ref="E838:E843">F838+G838+H838</f>
        <v>0</v>
      </c>
      <c r="F838" s="152"/>
      <c r="G838" s="153"/>
      <c r="H838" s="1418"/>
      <c r="I838" s="152"/>
      <c r="J838" s="153"/>
      <c r="K838" s="1418"/>
      <c r="L838" s="281">
        <f aca="true" t="shared" si="191" ref="L838:L843">I838+J838+K838</f>
        <v>0</v>
      </c>
      <c r="M838" s="12">
        <f t="shared" si="188"/>
      </c>
      <c r="N838" s="13"/>
    </row>
    <row r="839" spans="1:14" ht="15.75">
      <c r="A839" s="23">
        <v>375</v>
      </c>
      <c r="B839" s="362"/>
      <c r="C839" s="293">
        <v>4202</v>
      </c>
      <c r="D839" s="363" t="s">
        <v>238</v>
      </c>
      <c r="E839" s="295">
        <f t="shared" si="190"/>
        <v>0</v>
      </c>
      <c r="F839" s="158"/>
      <c r="G839" s="159"/>
      <c r="H839" s="1420"/>
      <c r="I839" s="158"/>
      <c r="J839" s="159"/>
      <c r="K839" s="1420"/>
      <c r="L839" s="295">
        <f t="shared" si="191"/>
        <v>0</v>
      </c>
      <c r="M839" s="12">
        <f t="shared" si="188"/>
      </c>
      <c r="N839" s="13"/>
    </row>
    <row r="840" spans="1:14" ht="15.75">
      <c r="A840" s="23">
        <v>380</v>
      </c>
      <c r="B840" s="362"/>
      <c r="C840" s="293">
        <v>4214</v>
      </c>
      <c r="D840" s="363" t="s">
        <v>239</v>
      </c>
      <c r="E840" s="295">
        <f t="shared" si="190"/>
        <v>0</v>
      </c>
      <c r="F840" s="158"/>
      <c r="G840" s="159"/>
      <c r="H840" s="1420"/>
      <c r="I840" s="158"/>
      <c r="J840" s="159"/>
      <c r="K840" s="1420"/>
      <c r="L840" s="295">
        <f t="shared" si="191"/>
        <v>0</v>
      </c>
      <c r="M840" s="12">
        <f t="shared" si="188"/>
      </c>
      <c r="N840" s="13"/>
    </row>
    <row r="841" spans="1:14" ht="15.75">
      <c r="A841" s="23">
        <v>385</v>
      </c>
      <c r="B841" s="362"/>
      <c r="C841" s="293">
        <v>4217</v>
      </c>
      <c r="D841" s="363" t="s">
        <v>240</v>
      </c>
      <c r="E841" s="295">
        <f t="shared" si="190"/>
        <v>0</v>
      </c>
      <c r="F841" s="158"/>
      <c r="G841" s="159"/>
      <c r="H841" s="1420"/>
      <c r="I841" s="158"/>
      <c r="J841" s="159"/>
      <c r="K841" s="1420"/>
      <c r="L841" s="295">
        <f t="shared" si="191"/>
        <v>0</v>
      </c>
      <c r="M841" s="12">
        <f t="shared" si="188"/>
      </c>
      <c r="N841" s="13"/>
    </row>
    <row r="842" spans="1:14" ht="31.5">
      <c r="A842" s="23">
        <v>390</v>
      </c>
      <c r="B842" s="362"/>
      <c r="C842" s="293">
        <v>4218</v>
      </c>
      <c r="D842" s="294" t="s">
        <v>241</v>
      </c>
      <c r="E842" s="295">
        <f t="shared" si="190"/>
        <v>0</v>
      </c>
      <c r="F842" s="158"/>
      <c r="G842" s="159"/>
      <c r="H842" s="1420"/>
      <c r="I842" s="158"/>
      <c r="J842" s="159"/>
      <c r="K842" s="1420"/>
      <c r="L842" s="295">
        <f t="shared" si="191"/>
        <v>0</v>
      </c>
      <c r="M842" s="12">
        <f t="shared" si="188"/>
      </c>
      <c r="N842" s="13"/>
    </row>
    <row r="843" spans="1:14" ht="15.75">
      <c r="A843" s="23">
        <v>390</v>
      </c>
      <c r="B843" s="362"/>
      <c r="C843" s="285">
        <v>4219</v>
      </c>
      <c r="D843" s="343" t="s">
        <v>242</v>
      </c>
      <c r="E843" s="287">
        <f t="shared" si="190"/>
        <v>0</v>
      </c>
      <c r="F843" s="173"/>
      <c r="G843" s="174"/>
      <c r="H843" s="1421"/>
      <c r="I843" s="173"/>
      <c r="J843" s="174"/>
      <c r="K843" s="1421"/>
      <c r="L843" s="287">
        <f t="shared" si="191"/>
        <v>0</v>
      </c>
      <c r="M843" s="12">
        <f t="shared" si="188"/>
      </c>
      <c r="N843" s="13"/>
    </row>
    <row r="844" spans="1:14" ht="15.75">
      <c r="A844" s="23">
        <v>395</v>
      </c>
      <c r="B844" s="272">
        <v>4300</v>
      </c>
      <c r="C844" s="1750" t="s">
        <v>1658</v>
      </c>
      <c r="D844" s="1751"/>
      <c r="E844" s="310">
        <f aca="true" t="shared" si="192" ref="E844:L844">SUM(E845:E847)</f>
        <v>0</v>
      </c>
      <c r="F844" s="274">
        <f t="shared" si="192"/>
        <v>0</v>
      </c>
      <c r="G844" s="275">
        <f t="shared" si="192"/>
        <v>0</v>
      </c>
      <c r="H844" s="276">
        <f>SUM(H845:H847)</f>
        <v>0</v>
      </c>
      <c r="I844" s="274">
        <f t="shared" si="192"/>
        <v>0</v>
      </c>
      <c r="J844" s="275">
        <f t="shared" si="192"/>
        <v>0</v>
      </c>
      <c r="K844" s="276">
        <f t="shared" si="192"/>
        <v>0</v>
      </c>
      <c r="L844" s="310">
        <f t="shared" si="192"/>
        <v>0</v>
      </c>
      <c r="M844" s="12">
        <f t="shared" si="188"/>
      </c>
      <c r="N844" s="13"/>
    </row>
    <row r="845" spans="1:14" ht="15.75">
      <c r="A845" s="18">
        <v>397</v>
      </c>
      <c r="B845" s="362"/>
      <c r="C845" s="279">
        <v>4301</v>
      </c>
      <c r="D845" s="311" t="s">
        <v>243</v>
      </c>
      <c r="E845" s="281">
        <f aca="true" t="shared" si="193" ref="E845:E850">F845+G845+H845</f>
        <v>0</v>
      </c>
      <c r="F845" s="152"/>
      <c r="G845" s="153"/>
      <c r="H845" s="1418"/>
      <c r="I845" s="152"/>
      <c r="J845" s="153"/>
      <c r="K845" s="1418"/>
      <c r="L845" s="281">
        <f aca="true" t="shared" si="194" ref="L845:L850">I845+J845+K845</f>
        <v>0</v>
      </c>
      <c r="M845" s="12">
        <f t="shared" si="188"/>
      </c>
      <c r="N845" s="13"/>
    </row>
    <row r="846" spans="1:14" ht="15.75">
      <c r="A846" s="14">
        <v>398</v>
      </c>
      <c r="B846" s="362"/>
      <c r="C846" s="293">
        <v>4302</v>
      </c>
      <c r="D846" s="363" t="s">
        <v>244</v>
      </c>
      <c r="E846" s="295">
        <f t="shared" si="193"/>
        <v>0</v>
      </c>
      <c r="F846" s="158"/>
      <c r="G846" s="159"/>
      <c r="H846" s="1420"/>
      <c r="I846" s="158"/>
      <c r="J846" s="159"/>
      <c r="K846" s="1420"/>
      <c r="L846" s="295">
        <f t="shared" si="194"/>
        <v>0</v>
      </c>
      <c r="M846" s="12">
        <f t="shared" si="188"/>
      </c>
      <c r="N846" s="13"/>
    </row>
    <row r="847" spans="1:14" ht="15.75">
      <c r="A847" s="14">
        <v>399</v>
      </c>
      <c r="B847" s="362"/>
      <c r="C847" s="285">
        <v>4309</v>
      </c>
      <c r="D847" s="301" t="s">
        <v>245</v>
      </c>
      <c r="E847" s="287">
        <f t="shared" si="193"/>
        <v>0</v>
      </c>
      <c r="F847" s="173"/>
      <c r="G847" s="174"/>
      <c r="H847" s="1421"/>
      <c r="I847" s="173"/>
      <c r="J847" s="174"/>
      <c r="K847" s="1421"/>
      <c r="L847" s="287">
        <f t="shared" si="194"/>
        <v>0</v>
      </c>
      <c r="M847" s="12">
        <f t="shared" si="188"/>
      </c>
      <c r="N847" s="13"/>
    </row>
    <row r="848" spans="1:14" ht="15.75">
      <c r="A848" s="14">
        <v>400</v>
      </c>
      <c r="B848" s="272">
        <v>4400</v>
      </c>
      <c r="C848" s="1750" t="s">
        <v>1655</v>
      </c>
      <c r="D848" s="1751"/>
      <c r="E848" s="310">
        <f t="shared" si="193"/>
        <v>0</v>
      </c>
      <c r="F848" s="1422"/>
      <c r="G848" s="1423"/>
      <c r="H848" s="1424"/>
      <c r="I848" s="1422"/>
      <c r="J848" s="1423"/>
      <c r="K848" s="1424"/>
      <c r="L848" s="310">
        <f t="shared" si="194"/>
        <v>0</v>
      </c>
      <c r="M848" s="12">
        <f t="shared" si="188"/>
      </c>
      <c r="N848" s="13"/>
    </row>
    <row r="849" spans="1:14" ht="15.75">
      <c r="A849" s="14">
        <v>401</v>
      </c>
      <c r="B849" s="272">
        <v>4500</v>
      </c>
      <c r="C849" s="1750" t="s">
        <v>1656</v>
      </c>
      <c r="D849" s="1751"/>
      <c r="E849" s="310">
        <f t="shared" si="193"/>
        <v>0</v>
      </c>
      <c r="F849" s="1422"/>
      <c r="G849" s="1423"/>
      <c r="H849" s="1424"/>
      <c r="I849" s="1422"/>
      <c r="J849" s="1423"/>
      <c r="K849" s="1424"/>
      <c r="L849" s="310">
        <f t="shared" si="194"/>
        <v>0</v>
      </c>
      <c r="M849" s="12">
        <f t="shared" si="188"/>
      </c>
      <c r="N849" s="13"/>
    </row>
    <row r="850" spans="1:14" ht="15.75">
      <c r="A850" s="40">
        <v>404</v>
      </c>
      <c r="B850" s="272">
        <v>4600</v>
      </c>
      <c r="C850" s="1756" t="s">
        <v>246</v>
      </c>
      <c r="D850" s="1757"/>
      <c r="E850" s="310">
        <f t="shared" si="193"/>
        <v>0</v>
      </c>
      <c r="F850" s="1422"/>
      <c r="G850" s="1423"/>
      <c r="H850" s="1424"/>
      <c r="I850" s="1422"/>
      <c r="J850" s="1423"/>
      <c r="K850" s="1424"/>
      <c r="L850" s="310">
        <f t="shared" si="194"/>
        <v>0</v>
      </c>
      <c r="M850" s="12">
        <f t="shared" si="188"/>
      </c>
      <c r="N850" s="13"/>
    </row>
    <row r="851" spans="1:14" ht="15.75">
      <c r="A851" s="40">
        <v>404</v>
      </c>
      <c r="B851" s="272">
        <v>4900</v>
      </c>
      <c r="C851" s="1750" t="s">
        <v>272</v>
      </c>
      <c r="D851" s="1751"/>
      <c r="E851" s="310">
        <f aca="true" t="shared" si="195" ref="E851:L851">+E852+E853</f>
        <v>0</v>
      </c>
      <c r="F851" s="274">
        <f t="shared" si="195"/>
        <v>0</v>
      </c>
      <c r="G851" s="275">
        <f t="shared" si="195"/>
        <v>0</v>
      </c>
      <c r="H851" s="276">
        <f>+H852+H853</f>
        <v>0</v>
      </c>
      <c r="I851" s="274">
        <f t="shared" si="195"/>
        <v>0</v>
      </c>
      <c r="J851" s="275">
        <f t="shared" si="195"/>
        <v>0</v>
      </c>
      <c r="K851" s="276">
        <f t="shared" si="195"/>
        <v>0</v>
      </c>
      <c r="L851" s="310">
        <f t="shared" si="195"/>
        <v>0</v>
      </c>
      <c r="M851" s="12">
        <f t="shared" si="188"/>
      </c>
      <c r="N851" s="13"/>
    </row>
    <row r="852" spans="1:14" ht="15.75">
      <c r="A852" s="22">
        <v>440</v>
      </c>
      <c r="B852" s="362"/>
      <c r="C852" s="279">
        <v>4901</v>
      </c>
      <c r="D852" s="364" t="s">
        <v>273</v>
      </c>
      <c r="E852" s="281">
        <f>F852+G852+H852</f>
        <v>0</v>
      </c>
      <c r="F852" s="152"/>
      <c r="G852" s="153"/>
      <c r="H852" s="1418"/>
      <c r="I852" s="152"/>
      <c r="J852" s="153"/>
      <c r="K852" s="1418"/>
      <c r="L852" s="281">
        <f>I852+J852+K852</f>
        <v>0</v>
      </c>
      <c r="M852" s="12">
        <f t="shared" si="188"/>
      </c>
      <c r="N852" s="13"/>
    </row>
    <row r="853" spans="1:14" ht="15.75">
      <c r="A853" s="22">
        <v>450</v>
      </c>
      <c r="B853" s="362"/>
      <c r="C853" s="285">
        <v>4902</v>
      </c>
      <c r="D853" s="301" t="s">
        <v>274</v>
      </c>
      <c r="E853" s="287">
        <f>F853+G853+H853</f>
        <v>0</v>
      </c>
      <c r="F853" s="173"/>
      <c r="G853" s="174"/>
      <c r="H853" s="1421"/>
      <c r="I853" s="173"/>
      <c r="J853" s="174"/>
      <c r="K853" s="1421"/>
      <c r="L853" s="287">
        <f>I853+J853+K853</f>
        <v>0</v>
      </c>
      <c r="M853" s="12">
        <f t="shared" si="188"/>
      </c>
      <c r="N853" s="13"/>
    </row>
    <row r="854" spans="1:14" ht="15.75">
      <c r="A854" s="22">
        <v>495</v>
      </c>
      <c r="B854" s="365">
        <v>5100</v>
      </c>
      <c r="C854" s="1748" t="s">
        <v>247</v>
      </c>
      <c r="D854" s="1749"/>
      <c r="E854" s="310">
        <f>F854+G854+H854</f>
        <v>0</v>
      </c>
      <c r="F854" s="1422"/>
      <c r="G854" s="1423"/>
      <c r="H854" s="1424"/>
      <c r="I854" s="1422"/>
      <c r="J854" s="1423"/>
      <c r="K854" s="1424"/>
      <c r="L854" s="310">
        <f>I854+J854+K854</f>
        <v>0</v>
      </c>
      <c r="M854" s="12">
        <f t="shared" si="188"/>
      </c>
      <c r="N854" s="13"/>
    </row>
    <row r="855" spans="1:14" ht="15.75">
      <c r="A855" s="23">
        <v>500</v>
      </c>
      <c r="B855" s="365">
        <v>5200</v>
      </c>
      <c r="C855" s="1748" t="s">
        <v>248</v>
      </c>
      <c r="D855" s="1749"/>
      <c r="E855" s="310">
        <f aca="true" t="shared" si="196" ref="E855:L855">SUM(E856:E862)</f>
        <v>0</v>
      </c>
      <c r="F855" s="274">
        <f t="shared" si="196"/>
        <v>0</v>
      </c>
      <c r="G855" s="275">
        <f t="shared" si="196"/>
        <v>0</v>
      </c>
      <c r="H855" s="276">
        <f>SUM(H856:H862)</f>
        <v>0</v>
      </c>
      <c r="I855" s="274">
        <f t="shared" si="196"/>
        <v>0</v>
      </c>
      <c r="J855" s="275">
        <f t="shared" si="196"/>
        <v>0</v>
      </c>
      <c r="K855" s="276">
        <f t="shared" si="196"/>
        <v>0</v>
      </c>
      <c r="L855" s="310">
        <f t="shared" si="196"/>
        <v>0</v>
      </c>
      <c r="M855" s="12">
        <f t="shared" si="188"/>
      </c>
      <c r="N855" s="13"/>
    </row>
    <row r="856" spans="1:14" ht="15.75">
      <c r="A856" s="23">
        <v>505</v>
      </c>
      <c r="B856" s="366"/>
      <c r="C856" s="367">
        <v>5201</v>
      </c>
      <c r="D856" s="368" t="s">
        <v>249</v>
      </c>
      <c r="E856" s="281">
        <f aca="true" t="shared" si="197" ref="E856:E862">F856+G856+H856</f>
        <v>0</v>
      </c>
      <c r="F856" s="152"/>
      <c r="G856" s="153"/>
      <c r="H856" s="1418"/>
      <c r="I856" s="152"/>
      <c r="J856" s="153"/>
      <c r="K856" s="1418"/>
      <c r="L856" s="281">
        <f aca="true" t="shared" si="198" ref="L856:L862">I856+J856+K856</f>
        <v>0</v>
      </c>
      <c r="M856" s="12">
        <f t="shared" si="188"/>
      </c>
      <c r="N856" s="13"/>
    </row>
    <row r="857" spans="1:14" ht="15.75">
      <c r="A857" s="23">
        <v>510</v>
      </c>
      <c r="B857" s="366"/>
      <c r="C857" s="369">
        <v>5202</v>
      </c>
      <c r="D857" s="370" t="s">
        <v>250</v>
      </c>
      <c r="E857" s="295">
        <f t="shared" si="197"/>
        <v>0</v>
      </c>
      <c r="F857" s="158"/>
      <c r="G857" s="159"/>
      <c r="H857" s="1420"/>
      <c r="I857" s="158"/>
      <c r="J857" s="159"/>
      <c r="K857" s="1420"/>
      <c r="L857" s="295">
        <f t="shared" si="198"/>
        <v>0</v>
      </c>
      <c r="M857" s="12">
        <f t="shared" si="188"/>
      </c>
      <c r="N857" s="13"/>
    </row>
    <row r="858" spans="1:14" ht="15.75">
      <c r="A858" s="23">
        <v>515</v>
      </c>
      <c r="B858" s="366"/>
      <c r="C858" s="369">
        <v>5203</v>
      </c>
      <c r="D858" s="370" t="s">
        <v>617</v>
      </c>
      <c r="E858" s="295">
        <f t="shared" si="197"/>
        <v>0</v>
      </c>
      <c r="F858" s="158"/>
      <c r="G858" s="159"/>
      <c r="H858" s="1420"/>
      <c r="I858" s="158"/>
      <c r="J858" s="159"/>
      <c r="K858" s="1420"/>
      <c r="L858" s="295">
        <f t="shared" si="198"/>
        <v>0</v>
      </c>
      <c r="M858" s="12">
        <f t="shared" si="188"/>
      </c>
      <c r="N858" s="13"/>
    </row>
    <row r="859" spans="1:14" ht="15.75">
      <c r="A859" s="23">
        <v>520</v>
      </c>
      <c r="B859" s="366"/>
      <c r="C859" s="369">
        <v>5204</v>
      </c>
      <c r="D859" s="370" t="s">
        <v>618</v>
      </c>
      <c r="E859" s="295">
        <f t="shared" si="197"/>
        <v>0</v>
      </c>
      <c r="F859" s="158"/>
      <c r="G859" s="159"/>
      <c r="H859" s="1420"/>
      <c r="I859" s="158"/>
      <c r="J859" s="159"/>
      <c r="K859" s="1420"/>
      <c r="L859" s="295">
        <f t="shared" si="198"/>
        <v>0</v>
      </c>
      <c r="M859" s="12">
        <f t="shared" si="188"/>
      </c>
      <c r="N859" s="13"/>
    </row>
    <row r="860" spans="1:14" ht="15.75">
      <c r="A860" s="23">
        <v>525</v>
      </c>
      <c r="B860" s="366"/>
      <c r="C860" s="369">
        <v>5205</v>
      </c>
      <c r="D860" s="370" t="s">
        <v>619</v>
      </c>
      <c r="E860" s="295">
        <f t="shared" si="197"/>
        <v>0</v>
      </c>
      <c r="F860" s="158"/>
      <c r="G860" s="159"/>
      <c r="H860" s="1420"/>
      <c r="I860" s="158"/>
      <c r="J860" s="159"/>
      <c r="K860" s="1420"/>
      <c r="L860" s="295">
        <f t="shared" si="198"/>
        <v>0</v>
      </c>
      <c r="M860" s="12">
        <f t="shared" si="188"/>
      </c>
      <c r="N860" s="13"/>
    </row>
    <row r="861" spans="1:14" ht="15.75">
      <c r="A861" s="22">
        <v>635</v>
      </c>
      <c r="B861" s="366"/>
      <c r="C861" s="369">
        <v>5206</v>
      </c>
      <c r="D861" s="370" t="s">
        <v>620</v>
      </c>
      <c r="E861" s="295">
        <f t="shared" si="197"/>
        <v>0</v>
      </c>
      <c r="F861" s="158"/>
      <c r="G861" s="159"/>
      <c r="H861" s="1420"/>
      <c r="I861" s="158"/>
      <c r="J861" s="159"/>
      <c r="K861" s="1420"/>
      <c r="L861" s="295">
        <f t="shared" si="198"/>
        <v>0</v>
      </c>
      <c r="M861" s="12">
        <f t="shared" si="188"/>
      </c>
      <c r="N861" s="13"/>
    </row>
    <row r="862" spans="1:14" ht="15.75">
      <c r="A862" s="23">
        <v>640</v>
      </c>
      <c r="B862" s="366"/>
      <c r="C862" s="371">
        <v>5219</v>
      </c>
      <c r="D862" s="372" t="s">
        <v>621</v>
      </c>
      <c r="E862" s="287">
        <f t="shared" si="197"/>
        <v>0</v>
      </c>
      <c r="F862" s="173"/>
      <c r="G862" s="174"/>
      <c r="H862" s="1421"/>
      <c r="I862" s="173"/>
      <c r="J862" s="174"/>
      <c r="K862" s="1421"/>
      <c r="L862" s="287">
        <f t="shared" si="198"/>
        <v>0</v>
      </c>
      <c r="M862" s="12">
        <f t="shared" si="188"/>
      </c>
      <c r="N862" s="13"/>
    </row>
    <row r="863" spans="1:14" ht="15.75">
      <c r="A863" s="23">
        <v>645</v>
      </c>
      <c r="B863" s="365">
        <v>5300</v>
      </c>
      <c r="C863" s="1748" t="s">
        <v>622</v>
      </c>
      <c r="D863" s="1749"/>
      <c r="E863" s="310">
        <f aca="true" t="shared" si="199" ref="E863:L863">SUM(E864:E865)</f>
        <v>0</v>
      </c>
      <c r="F863" s="274">
        <f t="shared" si="199"/>
        <v>0</v>
      </c>
      <c r="G863" s="275">
        <f t="shared" si="199"/>
        <v>0</v>
      </c>
      <c r="H863" s="276">
        <f>SUM(H864:H865)</f>
        <v>0</v>
      </c>
      <c r="I863" s="274">
        <f t="shared" si="199"/>
        <v>0</v>
      </c>
      <c r="J863" s="275">
        <f t="shared" si="199"/>
        <v>0</v>
      </c>
      <c r="K863" s="276">
        <f t="shared" si="199"/>
        <v>0</v>
      </c>
      <c r="L863" s="310">
        <f t="shared" si="199"/>
        <v>0</v>
      </c>
      <c r="M863" s="12">
        <f t="shared" si="188"/>
      </c>
      <c r="N863" s="13"/>
    </row>
    <row r="864" spans="1:14" ht="15.75">
      <c r="A864" s="23">
        <v>650</v>
      </c>
      <c r="B864" s="366"/>
      <c r="C864" s="367">
        <v>5301</v>
      </c>
      <c r="D864" s="368" t="s">
        <v>306</v>
      </c>
      <c r="E864" s="281">
        <f>F864+G864+H864</f>
        <v>0</v>
      </c>
      <c r="F864" s="152"/>
      <c r="G864" s="153"/>
      <c r="H864" s="1418"/>
      <c r="I864" s="152"/>
      <c r="J864" s="153"/>
      <c r="K864" s="1418"/>
      <c r="L864" s="281">
        <f>I864+J864+K864</f>
        <v>0</v>
      </c>
      <c r="M864" s="12">
        <f t="shared" si="188"/>
      </c>
      <c r="N864" s="13"/>
    </row>
    <row r="865" spans="1:14" ht="15.75">
      <c r="A865" s="22">
        <v>655</v>
      </c>
      <c r="B865" s="366"/>
      <c r="C865" s="371">
        <v>5309</v>
      </c>
      <c r="D865" s="372" t="s">
        <v>623</v>
      </c>
      <c r="E865" s="287">
        <f>F865+G865+H865</f>
        <v>0</v>
      </c>
      <c r="F865" s="173"/>
      <c r="G865" s="174"/>
      <c r="H865" s="1421"/>
      <c r="I865" s="173"/>
      <c r="J865" s="174"/>
      <c r="K865" s="1421"/>
      <c r="L865" s="287">
        <f>I865+J865+K865</f>
        <v>0</v>
      </c>
      <c r="M865" s="12">
        <f t="shared" si="188"/>
      </c>
      <c r="N865" s="13"/>
    </row>
    <row r="866" spans="1:14" ht="15.75">
      <c r="A866" s="22">
        <v>665</v>
      </c>
      <c r="B866" s="365">
        <v>5400</v>
      </c>
      <c r="C866" s="1748" t="s">
        <v>682</v>
      </c>
      <c r="D866" s="1749"/>
      <c r="E866" s="310">
        <f>F866+G866+H866</f>
        <v>0</v>
      </c>
      <c r="F866" s="1422"/>
      <c r="G866" s="1423"/>
      <c r="H866" s="1424"/>
      <c r="I866" s="1422"/>
      <c r="J866" s="1423"/>
      <c r="K866" s="1424"/>
      <c r="L866" s="310">
        <f>I866+J866+K866</f>
        <v>0</v>
      </c>
      <c r="M866" s="12">
        <f t="shared" si="188"/>
      </c>
      <c r="N866" s="13"/>
    </row>
    <row r="867" spans="1:14" ht="15.75">
      <c r="A867" s="22">
        <v>675</v>
      </c>
      <c r="B867" s="272">
        <v>5500</v>
      </c>
      <c r="C867" s="1750" t="s">
        <v>683</v>
      </c>
      <c r="D867" s="1751"/>
      <c r="E867" s="310">
        <f aca="true" t="shared" si="200" ref="E867:L867">SUM(E868:E871)</f>
        <v>0</v>
      </c>
      <c r="F867" s="274">
        <f t="shared" si="200"/>
        <v>0</v>
      </c>
      <c r="G867" s="275">
        <f t="shared" si="200"/>
        <v>0</v>
      </c>
      <c r="H867" s="276">
        <f>SUM(H868:H871)</f>
        <v>0</v>
      </c>
      <c r="I867" s="274">
        <f t="shared" si="200"/>
        <v>0</v>
      </c>
      <c r="J867" s="275">
        <f t="shared" si="200"/>
        <v>0</v>
      </c>
      <c r="K867" s="276">
        <f t="shared" si="200"/>
        <v>0</v>
      </c>
      <c r="L867" s="310">
        <f t="shared" si="200"/>
        <v>0</v>
      </c>
      <c r="M867" s="12">
        <f t="shared" si="188"/>
      </c>
      <c r="N867" s="13"/>
    </row>
    <row r="868" spans="1:14" ht="15.75">
      <c r="A868" s="22">
        <v>685</v>
      </c>
      <c r="B868" s="362"/>
      <c r="C868" s="279">
        <v>5501</v>
      </c>
      <c r="D868" s="311" t="s">
        <v>684</v>
      </c>
      <c r="E868" s="281">
        <f>F868+G868+H868</f>
        <v>0</v>
      </c>
      <c r="F868" s="152"/>
      <c r="G868" s="153"/>
      <c r="H868" s="1418"/>
      <c r="I868" s="152"/>
      <c r="J868" s="153"/>
      <c r="K868" s="1418"/>
      <c r="L868" s="281">
        <f>I868+J868+K868</f>
        <v>0</v>
      </c>
      <c r="M868" s="12">
        <f t="shared" si="188"/>
      </c>
      <c r="N868" s="13"/>
    </row>
    <row r="869" spans="1:14" ht="15.75">
      <c r="A869" s="23">
        <v>690</v>
      </c>
      <c r="B869" s="362"/>
      <c r="C869" s="293">
        <v>5502</v>
      </c>
      <c r="D869" s="294" t="s">
        <v>685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>
        <f t="shared" si="188"/>
      </c>
      <c r="N869" s="13"/>
    </row>
    <row r="870" spans="1:14" ht="15.75">
      <c r="A870" s="23">
        <v>695</v>
      </c>
      <c r="B870" s="362"/>
      <c r="C870" s="293">
        <v>5503</v>
      </c>
      <c r="D870" s="363" t="s">
        <v>686</v>
      </c>
      <c r="E870" s="295">
        <f>F870+G870+H870</f>
        <v>0</v>
      </c>
      <c r="F870" s="158"/>
      <c r="G870" s="159"/>
      <c r="H870" s="1420"/>
      <c r="I870" s="158"/>
      <c r="J870" s="159"/>
      <c r="K870" s="1420"/>
      <c r="L870" s="295">
        <f>I870+J870+K870</f>
        <v>0</v>
      </c>
      <c r="M870" s="12">
        <f t="shared" si="188"/>
      </c>
      <c r="N870" s="13"/>
    </row>
    <row r="871" spans="1:14" ht="15.75">
      <c r="A871" s="22">
        <v>700</v>
      </c>
      <c r="B871" s="362"/>
      <c r="C871" s="285">
        <v>5504</v>
      </c>
      <c r="D871" s="339" t="s">
        <v>687</v>
      </c>
      <c r="E871" s="287">
        <f>F871+G871+H871</f>
        <v>0</v>
      </c>
      <c r="F871" s="173"/>
      <c r="G871" s="174"/>
      <c r="H871" s="1421"/>
      <c r="I871" s="173"/>
      <c r="J871" s="174"/>
      <c r="K871" s="1421"/>
      <c r="L871" s="287">
        <f>I871+J871+K871</f>
        <v>0</v>
      </c>
      <c r="M871" s="12">
        <f t="shared" si="188"/>
      </c>
      <c r="N871" s="13"/>
    </row>
    <row r="872" spans="1:14" ht="15.75">
      <c r="A872" s="22">
        <v>710</v>
      </c>
      <c r="B872" s="365">
        <v>5700</v>
      </c>
      <c r="C872" s="1752" t="s">
        <v>911</v>
      </c>
      <c r="D872" s="1753"/>
      <c r="E872" s="310">
        <f>SUM(E873:E875)</f>
        <v>0</v>
      </c>
      <c r="F872" s="1471">
        <v>0</v>
      </c>
      <c r="G872" s="1471">
        <v>0</v>
      </c>
      <c r="H872" s="1471">
        <v>0</v>
      </c>
      <c r="I872" s="1471">
        <v>0</v>
      </c>
      <c r="J872" s="1471">
        <v>0</v>
      </c>
      <c r="K872" s="1471">
        <v>0</v>
      </c>
      <c r="L872" s="310">
        <f>SUM(L873:L875)</f>
        <v>0</v>
      </c>
      <c r="M872" s="12">
        <f t="shared" si="188"/>
      </c>
      <c r="N872" s="13"/>
    </row>
    <row r="873" spans="1:14" ht="15.75">
      <c r="A873" s="23">
        <v>715</v>
      </c>
      <c r="B873" s="366"/>
      <c r="C873" s="367">
        <v>5701</v>
      </c>
      <c r="D873" s="368" t="s">
        <v>688</v>
      </c>
      <c r="E873" s="281">
        <f>F873+G873+H873</f>
        <v>0</v>
      </c>
      <c r="F873" s="1472">
        <v>0</v>
      </c>
      <c r="G873" s="1472">
        <v>0</v>
      </c>
      <c r="H873" s="1473">
        <v>0</v>
      </c>
      <c r="I873" s="1663">
        <v>0</v>
      </c>
      <c r="J873" s="1472">
        <v>0</v>
      </c>
      <c r="K873" s="1472">
        <v>0</v>
      </c>
      <c r="L873" s="281">
        <f>I873+J873+K873</f>
        <v>0</v>
      </c>
      <c r="M873" s="12">
        <f t="shared" si="188"/>
      </c>
      <c r="N873" s="13"/>
    </row>
    <row r="874" spans="1:14" ht="15.75">
      <c r="A874" s="23">
        <v>720</v>
      </c>
      <c r="B874" s="366"/>
      <c r="C874" s="373">
        <v>5702</v>
      </c>
      <c r="D874" s="374" t="s">
        <v>689</v>
      </c>
      <c r="E874" s="314">
        <f>F874+G874+H874</f>
        <v>0</v>
      </c>
      <c r="F874" s="1472">
        <v>0</v>
      </c>
      <c r="G874" s="1472">
        <v>0</v>
      </c>
      <c r="H874" s="1473">
        <v>0</v>
      </c>
      <c r="I874" s="1663">
        <v>0</v>
      </c>
      <c r="J874" s="1472">
        <v>0</v>
      </c>
      <c r="K874" s="1472">
        <v>0</v>
      </c>
      <c r="L874" s="314">
        <f>I874+J874+K874</f>
        <v>0</v>
      </c>
      <c r="M874" s="12">
        <f t="shared" si="188"/>
      </c>
      <c r="N874" s="13"/>
    </row>
    <row r="875" spans="1:14" ht="15.75">
      <c r="A875" s="23">
        <v>725</v>
      </c>
      <c r="B875" s="292"/>
      <c r="C875" s="375">
        <v>4071</v>
      </c>
      <c r="D875" s="376" t="s">
        <v>690</v>
      </c>
      <c r="E875" s="377">
        <f>F875+G875+H875</f>
        <v>0</v>
      </c>
      <c r="F875" s="1472">
        <v>0</v>
      </c>
      <c r="G875" s="1472">
        <v>0</v>
      </c>
      <c r="H875" s="1473">
        <v>0</v>
      </c>
      <c r="I875" s="1663">
        <v>0</v>
      </c>
      <c r="J875" s="1472">
        <v>0</v>
      </c>
      <c r="K875" s="1472">
        <v>0</v>
      </c>
      <c r="L875" s="377">
        <f>I875+J875+K875</f>
        <v>0</v>
      </c>
      <c r="M875" s="12">
        <f t="shared" si="188"/>
      </c>
      <c r="N875" s="13"/>
    </row>
    <row r="876" spans="1:14" ht="15.75">
      <c r="A876" s="23">
        <v>730</v>
      </c>
      <c r="B876" s="582"/>
      <c r="C876" s="1754" t="s">
        <v>691</v>
      </c>
      <c r="D876" s="1755"/>
      <c r="E876" s="1438"/>
      <c r="F876" s="1438"/>
      <c r="G876" s="1438"/>
      <c r="H876" s="1438"/>
      <c r="I876" s="1438"/>
      <c r="J876" s="1438"/>
      <c r="K876" s="1438"/>
      <c r="L876" s="1439"/>
      <c r="M876" s="12">
        <f t="shared" si="188"/>
      </c>
      <c r="N876" s="13"/>
    </row>
    <row r="877" spans="1:14" ht="15.75">
      <c r="A877" s="23">
        <v>735</v>
      </c>
      <c r="B877" s="381">
        <v>98</v>
      </c>
      <c r="C877" s="1754" t="s">
        <v>691</v>
      </c>
      <c r="D877" s="1755"/>
      <c r="E877" s="382">
        <f>F877+G877+H877</f>
        <v>0</v>
      </c>
      <c r="F877" s="1429"/>
      <c r="G877" s="1430"/>
      <c r="H877" s="1431"/>
      <c r="I877" s="1461">
        <v>0</v>
      </c>
      <c r="J877" s="1462">
        <v>0</v>
      </c>
      <c r="K877" s="1463">
        <v>0</v>
      </c>
      <c r="L877" s="382">
        <f>I877+J877+K877</f>
        <v>0</v>
      </c>
      <c r="M877" s="12">
        <f t="shared" si="188"/>
      </c>
      <c r="N877" s="13"/>
    </row>
    <row r="878" spans="1:14" ht="15.75">
      <c r="A878" s="23">
        <v>740</v>
      </c>
      <c r="B878" s="1433"/>
      <c r="C878" s="1434"/>
      <c r="D878" s="1435"/>
      <c r="E878" s="269"/>
      <c r="F878" s="269"/>
      <c r="G878" s="269"/>
      <c r="H878" s="269"/>
      <c r="I878" s="269"/>
      <c r="J878" s="269"/>
      <c r="K878" s="269"/>
      <c r="L878" s="270"/>
      <c r="M878" s="12">
        <f t="shared" si="188"/>
      </c>
      <c r="N878" s="13"/>
    </row>
    <row r="879" spans="1:14" ht="15.75">
      <c r="A879" s="23">
        <v>745</v>
      </c>
      <c r="B879" s="1436"/>
      <c r="C879" s="111"/>
      <c r="D879" s="1437"/>
      <c r="E879" s="218"/>
      <c r="F879" s="218"/>
      <c r="G879" s="218"/>
      <c r="H879" s="218"/>
      <c r="I879" s="218"/>
      <c r="J879" s="218"/>
      <c r="K879" s="218"/>
      <c r="L879" s="389"/>
      <c r="M879" s="12">
        <f t="shared" si="188"/>
      </c>
      <c r="N879" s="13"/>
    </row>
    <row r="880" spans="1:14" ht="15.75">
      <c r="A880" s="22">
        <v>750</v>
      </c>
      <c r="B880" s="1436"/>
      <c r="C880" s="111"/>
      <c r="D880" s="1437"/>
      <c r="E880" s="218"/>
      <c r="F880" s="218"/>
      <c r="G880" s="218"/>
      <c r="H880" s="218"/>
      <c r="I880" s="218"/>
      <c r="J880" s="218"/>
      <c r="K880" s="218"/>
      <c r="L880" s="389"/>
      <c r="M880" s="12">
        <f t="shared" si="188"/>
      </c>
      <c r="N880" s="13"/>
    </row>
    <row r="881" spans="1:14" ht="16.5" thickBot="1">
      <c r="A881" s="23">
        <v>755</v>
      </c>
      <c r="B881" s="1464"/>
      <c r="C881" s="393" t="s">
        <v>738</v>
      </c>
      <c r="D881" s="1432">
        <f>+B881</f>
        <v>0</v>
      </c>
      <c r="E881" s="395">
        <f aca="true" t="shared" si="201" ref="E881:L881">SUM(E766,E769,E775,E783,E784,E802,E806,E812,E815,E816,E817,E818,E819,E828,E834,E835,E836,E837,E844,E848,E849,E850,E851,E854,E855,E863,E866,E867,E872)+E877</f>
        <v>0</v>
      </c>
      <c r="F881" s="396">
        <f t="shared" si="201"/>
        <v>0</v>
      </c>
      <c r="G881" s="397">
        <f t="shared" si="201"/>
        <v>0</v>
      </c>
      <c r="H881" s="398">
        <f t="shared" si="201"/>
        <v>0</v>
      </c>
      <c r="I881" s="396">
        <f t="shared" si="201"/>
        <v>5152</v>
      </c>
      <c r="J881" s="397">
        <f t="shared" si="201"/>
        <v>0</v>
      </c>
      <c r="K881" s="398">
        <f t="shared" si="201"/>
        <v>0</v>
      </c>
      <c r="L881" s="395">
        <f t="shared" si="201"/>
        <v>5152</v>
      </c>
      <c r="M881" s="12">
        <f>(IF($E881&lt;&gt;0,$M$2,IF($L881&lt;&gt;0,$M$2,"")))</f>
        <v>1</v>
      </c>
      <c r="N881" s="73" t="str">
        <f>LEFT(C763,1)</f>
        <v>5</v>
      </c>
    </row>
    <row r="882" spans="1:13" ht="16.5" thickTop="1">
      <c r="A882" s="23">
        <v>760</v>
      </c>
      <c r="B882" s="79" t="s">
        <v>120</v>
      </c>
      <c r="C882" s="1"/>
      <c r="L882" s="6"/>
      <c r="M882" s="7">
        <f>(IF($E881&lt;&gt;0,$M$2,IF($L881&lt;&gt;0,$M$2,"")))</f>
        <v>1</v>
      </c>
    </row>
    <row r="883" spans="1:13" ht="15">
      <c r="A883" s="22">
        <v>765</v>
      </c>
      <c r="B883" s="1367"/>
      <c r="C883" s="1367"/>
      <c r="D883" s="1368"/>
      <c r="E883" s="1367"/>
      <c r="F883" s="1367"/>
      <c r="G883" s="1367"/>
      <c r="H883" s="1367"/>
      <c r="I883" s="1367"/>
      <c r="J883" s="1367"/>
      <c r="K883" s="1367"/>
      <c r="L883" s="1369"/>
      <c r="M883" s="7">
        <f>(IF($E881&lt;&gt;0,$M$2,IF($L881&lt;&gt;0,$M$2,"")))</f>
        <v>1</v>
      </c>
    </row>
    <row r="884" spans="1:14" ht="18">
      <c r="A884" s="22">
        <v>775</v>
      </c>
      <c r="B884" s="65"/>
      <c r="C884" s="65"/>
      <c r="D884" s="65"/>
      <c r="E884" s="65"/>
      <c r="F884" s="65"/>
      <c r="G884" s="65"/>
      <c r="H884" s="65"/>
      <c r="I884" s="65"/>
      <c r="J884" s="65"/>
      <c r="K884" s="65"/>
      <c r="L884" s="77"/>
      <c r="M884" s="74">
        <f>(IF(E879&lt;&gt;0,$G$2,IF(L879&lt;&gt;0,$G$2,"")))</f>
      </c>
      <c r="N884" s="65"/>
    </row>
    <row r="885" spans="1:13" ht="15">
      <c r="A885" s="23">
        <v>780</v>
      </c>
      <c r="B885" s="6"/>
      <c r="C885" s="6"/>
      <c r="D885" s="521"/>
      <c r="E885" s="38"/>
      <c r="F885" s="38"/>
      <c r="G885" s="38"/>
      <c r="H885" s="38"/>
      <c r="I885" s="38"/>
      <c r="J885" s="38"/>
      <c r="K885" s="38"/>
      <c r="L885" s="38"/>
      <c r="M885" s="7">
        <f>(IF($E1018&lt;&gt;0,$M$2,IF($L1018&lt;&gt;0,$M$2,"")))</f>
        <v>1</v>
      </c>
    </row>
    <row r="886" spans="1:13" ht="15">
      <c r="A886" s="23">
        <v>785</v>
      </c>
      <c r="B886" s="6"/>
      <c r="C886" s="1365"/>
      <c r="D886" s="1366"/>
      <c r="E886" s="38"/>
      <c r="F886" s="38"/>
      <c r="G886" s="38"/>
      <c r="H886" s="38"/>
      <c r="I886" s="38"/>
      <c r="J886" s="38"/>
      <c r="K886" s="38"/>
      <c r="L886" s="38"/>
      <c r="M886" s="7">
        <f>(IF($E1018&lt;&gt;0,$M$2,IF($L1018&lt;&gt;0,$M$2,"")))</f>
        <v>1</v>
      </c>
    </row>
    <row r="887" spans="1:13" ht="15.75">
      <c r="A887" s="23">
        <v>790</v>
      </c>
      <c r="B887" s="1764" t="str">
        <f>$B$7</f>
        <v>ОТЧЕТНИ ДАННИ ПО ЕБК ЗА СМЕТКИТЕ ЗА СРЕДСТВАТА ОТ ЕВРОПЕЙСКИЯ СЪЮЗ - КСФ</v>
      </c>
      <c r="C887" s="1765"/>
      <c r="D887" s="1765"/>
      <c r="E887" s="242"/>
      <c r="F887" s="242"/>
      <c r="G887" s="237"/>
      <c r="H887" s="237"/>
      <c r="I887" s="237"/>
      <c r="J887" s="237"/>
      <c r="K887" s="237"/>
      <c r="L887" s="237"/>
      <c r="M887" s="7">
        <f>(IF($E1018&lt;&gt;0,$M$2,IF($L1018&lt;&gt;0,$M$2,"")))</f>
        <v>1</v>
      </c>
    </row>
    <row r="888" spans="1:13" ht="15.75">
      <c r="A888" s="23">
        <v>795</v>
      </c>
      <c r="B888" s="228"/>
      <c r="C888" s="391"/>
      <c r="D888" s="400"/>
      <c r="E888" s="406" t="s">
        <v>463</v>
      </c>
      <c r="F888" s="406" t="s">
        <v>832</v>
      </c>
      <c r="G888" s="237"/>
      <c r="H888" s="1362" t="s">
        <v>1248</v>
      </c>
      <c r="I888" s="1363"/>
      <c r="J888" s="1364"/>
      <c r="K888" s="237"/>
      <c r="L888" s="237"/>
      <c r="M888" s="7">
        <f>(IF($E1018&lt;&gt;0,$M$2,IF($L1018&lt;&gt;0,$M$2,"")))</f>
        <v>1</v>
      </c>
    </row>
    <row r="889" spans="1:13" ht="18">
      <c r="A889" s="22">
        <v>805</v>
      </c>
      <c r="B889" s="1766">
        <f>$B$9</f>
        <v>0</v>
      </c>
      <c r="C889" s="1767"/>
      <c r="D889" s="1768"/>
      <c r="E889" s="115">
        <f>$E$9</f>
        <v>43831</v>
      </c>
      <c r="F889" s="226">
        <f>$F$9</f>
        <v>44043</v>
      </c>
      <c r="G889" s="237"/>
      <c r="H889" s="237"/>
      <c r="I889" s="237"/>
      <c r="J889" s="237"/>
      <c r="K889" s="237"/>
      <c r="L889" s="237"/>
      <c r="M889" s="7">
        <f>(IF($E1018&lt;&gt;0,$M$2,IF($L1018&lt;&gt;0,$M$2,"")))</f>
        <v>1</v>
      </c>
    </row>
    <row r="890" spans="1:13" ht="15">
      <c r="A890" s="23">
        <v>810</v>
      </c>
      <c r="B890" s="227" t="str">
        <f>$B$10</f>
        <v>(наименование на разпоредителя с бюджет)</v>
      </c>
      <c r="C890" s="228"/>
      <c r="D890" s="229"/>
      <c r="E890" s="237"/>
      <c r="F890" s="237"/>
      <c r="G890" s="237"/>
      <c r="H890" s="237"/>
      <c r="I890" s="237"/>
      <c r="J890" s="237"/>
      <c r="K890" s="237"/>
      <c r="L890" s="237"/>
      <c r="M890" s="7">
        <f>(IF($E1018&lt;&gt;0,$M$2,IF($L1018&lt;&gt;0,$M$2,"")))</f>
        <v>1</v>
      </c>
    </row>
    <row r="891" spans="1:13" ht="15">
      <c r="A891" s="23">
        <v>815</v>
      </c>
      <c r="B891" s="227"/>
      <c r="C891" s="228"/>
      <c r="D891" s="229"/>
      <c r="E891" s="237"/>
      <c r="F891" s="237"/>
      <c r="G891" s="237"/>
      <c r="H891" s="237"/>
      <c r="I891" s="237"/>
      <c r="J891" s="237"/>
      <c r="K891" s="237"/>
      <c r="L891" s="237"/>
      <c r="M891" s="7">
        <f>(IF($E1018&lt;&gt;0,$M$2,IF($L1018&lt;&gt;0,$M$2,"")))</f>
        <v>1</v>
      </c>
    </row>
    <row r="892" spans="1:13" ht="18">
      <c r="A892" s="28">
        <v>525</v>
      </c>
      <c r="B892" s="1769" t="str">
        <f>$B$12</f>
        <v>Крушари</v>
      </c>
      <c r="C892" s="1770"/>
      <c r="D892" s="1771"/>
      <c r="E892" s="410" t="s">
        <v>887</v>
      </c>
      <c r="F892" s="1360" t="str">
        <f>$F$12</f>
        <v>5806</v>
      </c>
      <c r="G892" s="237"/>
      <c r="H892" s="237"/>
      <c r="I892" s="237"/>
      <c r="J892" s="237"/>
      <c r="K892" s="237"/>
      <c r="L892" s="237"/>
      <c r="M892" s="7">
        <f>(IF($E1018&lt;&gt;0,$M$2,IF($L1018&lt;&gt;0,$M$2,"")))</f>
        <v>1</v>
      </c>
    </row>
    <row r="893" spans="1:13" ht="15.75">
      <c r="A893" s="22">
        <v>820</v>
      </c>
      <c r="B893" s="233" t="str">
        <f>$B$13</f>
        <v>(наименование на първостепенния разпоредител с бюджет)</v>
      </c>
      <c r="C893" s="228"/>
      <c r="D893" s="229"/>
      <c r="E893" s="1361"/>
      <c r="F893" s="242"/>
      <c r="G893" s="237"/>
      <c r="H893" s="237"/>
      <c r="I893" s="237"/>
      <c r="J893" s="237"/>
      <c r="K893" s="237"/>
      <c r="L893" s="237"/>
      <c r="M893" s="7">
        <f>(IF($E1018&lt;&gt;0,$M$2,IF($L1018&lt;&gt;0,$M$2,"")))</f>
        <v>1</v>
      </c>
    </row>
    <row r="894" spans="1:13" ht="18">
      <c r="A894" s="23">
        <v>821</v>
      </c>
      <c r="B894" s="236"/>
      <c r="C894" s="237"/>
      <c r="D894" s="124" t="s">
        <v>888</v>
      </c>
      <c r="E894" s="238">
        <f>$E$15</f>
        <v>98</v>
      </c>
      <c r="F894" s="414" t="str">
        <f>$F$15</f>
        <v>СЕС - КСФ</v>
      </c>
      <c r="G894" s="218"/>
      <c r="H894" s="218"/>
      <c r="I894" s="218"/>
      <c r="J894" s="218"/>
      <c r="K894" s="218"/>
      <c r="L894" s="218"/>
      <c r="M894" s="7">
        <f>(IF($E1018&lt;&gt;0,$M$2,IF($L1018&lt;&gt;0,$M$2,"")))</f>
        <v>1</v>
      </c>
    </row>
    <row r="895" spans="1:13" ht="16.5" thickBot="1">
      <c r="A895" s="23">
        <v>822</v>
      </c>
      <c r="B895" s="228"/>
      <c r="C895" s="391"/>
      <c r="D895" s="400"/>
      <c r="E895" s="237"/>
      <c r="F895" s="409"/>
      <c r="G895" s="409"/>
      <c r="H895" s="409"/>
      <c r="I895" s="409"/>
      <c r="J895" s="409"/>
      <c r="K895" s="409"/>
      <c r="L895" s="1377" t="s">
        <v>464</v>
      </c>
      <c r="M895" s="7">
        <f>(IF($E1018&lt;&gt;0,$M$2,IF($L1018&lt;&gt;0,$M$2,"")))</f>
        <v>1</v>
      </c>
    </row>
    <row r="896" spans="1:13" ht="24.75" customHeight="1">
      <c r="A896" s="23">
        <v>823</v>
      </c>
      <c r="B896" s="247"/>
      <c r="C896" s="248"/>
      <c r="D896" s="249" t="s">
        <v>709</v>
      </c>
      <c r="E896" s="1772" t="s">
        <v>2053</v>
      </c>
      <c r="F896" s="1773"/>
      <c r="G896" s="1773"/>
      <c r="H896" s="1774"/>
      <c r="I896" s="1775" t="s">
        <v>2054</v>
      </c>
      <c r="J896" s="1776"/>
      <c r="K896" s="1776"/>
      <c r="L896" s="1777"/>
      <c r="M896" s="7">
        <f>(IF($E1018&lt;&gt;0,$M$2,IF($L1018&lt;&gt;0,$M$2,"")))</f>
        <v>1</v>
      </c>
    </row>
    <row r="897" spans="1:13" ht="54.75" customHeight="1" thickBot="1">
      <c r="A897" s="23">
        <v>825</v>
      </c>
      <c r="B897" s="250" t="s">
        <v>62</v>
      </c>
      <c r="C897" s="251" t="s">
        <v>465</v>
      </c>
      <c r="D897" s="252" t="s">
        <v>710</v>
      </c>
      <c r="E897" s="1403" t="str">
        <f>$E$20</f>
        <v>Уточнен план                Общо</v>
      </c>
      <c r="F897" s="1407" t="str">
        <f>$F$20</f>
        <v>държавни дейности</v>
      </c>
      <c r="G897" s="1408" t="str">
        <f>$G$20</f>
        <v>местни дейности</v>
      </c>
      <c r="H897" s="1409" t="str">
        <f>$H$20</f>
        <v>дофинансиране</v>
      </c>
      <c r="I897" s="253" t="str">
        <f>$I$20</f>
        <v>държавни дейности -ОТЧЕТ</v>
      </c>
      <c r="J897" s="254" t="str">
        <f>$J$20</f>
        <v>местни дейности - ОТЧЕТ</v>
      </c>
      <c r="K897" s="255" t="str">
        <f>$K$20</f>
        <v>дофинансиране - ОТЧЕТ</v>
      </c>
      <c r="L897" s="1627" t="str">
        <f>$L$20</f>
        <v>ОТЧЕТ                                    ОБЩО</v>
      </c>
      <c r="M897" s="7">
        <f>(IF($E1018&lt;&gt;0,$M$2,IF($L1018&lt;&gt;0,$M$2,"")))</f>
        <v>1</v>
      </c>
    </row>
    <row r="898" spans="1:13" ht="18.75">
      <c r="A898" s="23"/>
      <c r="B898" s="258"/>
      <c r="C898" s="259"/>
      <c r="D898" s="260" t="s">
        <v>740</v>
      </c>
      <c r="E898" s="1455" t="str">
        <f>$E$21</f>
        <v>(1)</v>
      </c>
      <c r="F898" s="143" t="str">
        <f>$F$21</f>
        <v>(2)</v>
      </c>
      <c r="G898" s="144" t="str">
        <f>$G$21</f>
        <v>(3)</v>
      </c>
      <c r="H898" s="145" t="str">
        <f>$H$21</f>
        <v>(4)</v>
      </c>
      <c r="I898" s="261" t="str">
        <f>$I$21</f>
        <v>(5)</v>
      </c>
      <c r="J898" s="262" t="str">
        <f>$J$21</f>
        <v>(6)</v>
      </c>
      <c r="K898" s="263" t="str">
        <f>$K$21</f>
        <v>(7)</v>
      </c>
      <c r="L898" s="264" t="str">
        <f>$L$21</f>
        <v>(8)</v>
      </c>
      <c r="M898" s="7">
        <f>(IF($E1018&lt;&gt;0,$M$2,IF($L1018&lt;&gt;0,$M$2,"")))</f>
        <v>1</v>
      </c>
    </row>
    <row r="899" spans="1:13" ht="15.75">
      <c r="A899" s="23"/>
      <c r="B899" s="1451"/>
      <c r="C899" s="1664" t="str">
        <f>VLOOKUP(D899,OP_LIST2,2,FALSE)</f>
        <v>98301</v>
      </c>
      <c r="D899" s="1452" t="s">
        <v>650</v>
      </c>
      <c r="E899" s="389"/>
      <c r="F899" s="1441"/>
      <c r="G899" s="1442"/>
      <c r="H899" s="1443"/>
      <c r="I899" s="1441"/>
      <c r="J899" s="1442"/>
      <c r="K899" s="1443"/>
      <c r="L899" s="1440"/>
      <c r="M899" s="7">
        <f>(IF($E1018&lt;&gt;0,$M$2,IF($L1018&lt;&gt;0,$M$2,"")))</f>
        <v>1</v>
      </c>
    </row>
    <row r="900" spans="1:13" ht="15.75">
      <c r="A900" s="23"/>
      <c r="B900" s="1454"/>
      <c r="C900" s="1459">
        <f>VLOOKUP(D901,EBK_DEIN2,2,FALSE)</f>
        <v>5589</v>
      </c>
      <c r="D900" s="1458" t="s">
        <v>789</v>
      </c>
      <c r="E900" s="389"/>
      <c r="F900" s="1444"/>
      <c r="G900" s="1445"/>
      <c r="H900" s="1446"/>
      <c r="I900" s="1444"/>
      <c r="J900" s="1445"/>
      <c r="K900" s="1446"/>
      <c r="L900" s="1440"/>
      <c r="M900" s="7">
        <f>(IF($E1018&lt;&gt;0,$M$2,IF($L1018&lt;&gt;0,$M$2,"")))</f>
        <v>1</v>
      </c>
    </row>
    <row r="901" spans="1:13" ht="31.5">
      <c r="A901" s="23"/>
      <c r="B901" s="1450"/>
      <c r="C901" s="1587">
        <f>+C900</f>
        <v>5589</v>
      </c>
      <c r="D901" s="1452" t="s">
        <v>580</v>
      </c>
      <c r="E901" s="389"/>
      <c r="F901" s="1444"/>
      <c r="G901" s="1445"/>
      <c r="H901" s="1446"/>
      <c r="I901" s="1444"/>
      <c r="J901" s="1445"/>
      <c r="K901" s="1446"/>
      <c r="L901" s="1440"/>
      <c r="M901" s="7">
        <f>(IF($E1018&lt;&gt;0,$M$2,IF($L1018&lt;&gt;0,$M$2,"")))</f>
        <v>1</v>
      </c>
    </row>
    <row r="902" spans="1:13" ht="15">
      <c r="A902" s="23"/>
      <c r="B902" s="1456"/>
      <c r="C902" s="1453"/>
      <c r="D902" s="1457" t="s">
        <v>711</v>
      </c>
      <c r="E902" s="389"/>
      <c r="F902" s="1447"/>
      <c r="G902" s="1448"/>
      <c r="H902" s="1449"/>
      <c r="I902" s="1447"/>
      <c r="J902" s="1448"/>
      <c r="K902" s="1449"/>
      <c r="L902" s="1440"/>
      <c r="M902" s="7">
        <f>(IF($E1018&lt;&gt;0,$M$2,IF($L1018&lt;&gt;0,$M$2,"")))</f>
        <v>1</v>
      </c>
    </row>
    <row r="903" spans="1:14" ht="15.75">
      <c r="A903" s="23"/>
      <c r="B903" s="272">
        <v>100</v>
      </c>
      <c r="C903" s="1778" t="s">
        <v>741</v>
      </c>
      <c r="D903" s="1779"/>
      <c r="E903" s="273">
        <f aca="true" t="shared" si="202" ref="E903:L903">SUM(E904:E905)</f>
        <v>0</v>
      </c>
      <c r="F903" s="274">
        <f t="shared" si="202"/>
        <v>0</v>
      </c>
      <c r="G903" s="275">
        <f t="shared" si="202"/>
        <v>0</v>
      </c>
      <c r="H903" s="276">
        <f>SUM(H904:H905)</f>
        <v>0</v>
      </c>
      <c r="I903" s="274">
        <f t="shared" si="202"/>
        <v>7640</v>
      </c>
      <c r="J903" s="275">
        <f t="shared" si="202"/>
        <v>0</v>
      </c>
      <c r="K903" s="276">
        <f t="shared" si="202"/>
        <v>0</v>
      </c>
      <c r="L903" s="273">
        <f t="shared" si="202"/>
        <v>7640</v>
      </c>
      <c r="M903" s="12">
        <f>(IF($E903&lt;&gt;0,$M$2,IF($L903&lt;&gt;0,$M$2,"")))</f>
        <v>1</v>
      </c>
      <c r="N903" s="13"/>
    </row>
    <row r="904" spans="1:14" ht="15.75">
      <c r="A904" s="23"/>
      <c r="B904" s="278"/>
      <c r="C904" s="279">
        <v>101</v>
      </c>
      <c r="D904" s="280" t="s">
        <v>742</v>
      </c>
      <c r="E904" s="281">
        <f>F904+G904+H904</f>
        <v>0</v>
      </c>
      <c r="F904" s="152"/>
      <c r="G904" s="153"/>
      <c r="H904" s="1418"/>
      <c r="I904" s="152"/>
      <c r="J904" s="153"/>
      <c r="K904" s="1418"/>
      <c r="L904" s="281">
        <f>I904+J904+K904</f>
        <v>0</v>
      </c>
      <c r="M904" s="12">
        <f aca="true" t="shared" si="203" ref="M904:M970">(IF($E904&lt;&gt;0,$M$2,IF($L904&lt;&gt;0,$M$2,"")))</f>
      </c>
      <c r="N904" s="13"/>
    </row>
    <row r="905" spans="1:14" ht="15.75">
      <c r="A905" s="10"/>
      <c r="B905" s="278"/>
      <c r="C905" s="285">
        <v>102</v>
      </c>
      <c r="D905" s="286" t="s">
        <v>743</v>
      </c>
      <c r="E905" s="287">
        <f>F905+G905+H905</f>
        <v>0</v>
      </c>
      <c r="F905" s="173"/>
      <c r="G905" s="174"/>
      <c r="H905" s="1421"/>
      <c r="I905" s="173">
        <v>7640</v>
      </c>
      <c r="J905" s="174"/>
      <c r="K905" s="1421"/>
      <c r="L905" s="287">
        <f>I905+J905+K905</f>
        <v>7640</v>
      </c>
      <c r="M905" s="12">
        <f t="shared" si="203"/>
        <v>1</v>
      </c>
      <c r="N905" s="13"/>
    </row>
    <row r="906" spans="1:14" ht="15.75">
      <c r="A906" s="10"/>
      <c r="B906" s="272">
        <v>200</v>
      </c>
      <c r="C906" s="1758" t="s">
        <v>744</v>
      </c>
      <c r="D906" s="1759"/>
      <c r="E906" s="273">
        <f aca="true" t="shared" si="204" ref="E906:L906">SUM(E907:E911)</f>
        <v>0</v>
      </c>
      <c r="F906" s="274">
        <f t="shared" si="204"/>
        <v>0</v>
      </c>
      <c r="G906" s="275">
        <f t="shared" si="204"/>
        <v>0</v>
      </c>
      <c r="H906" s="276">
        <f>SUM(H907:H911)</f>
        <v>0</v>
      </c>
      <c r="I906" s="274">
        <f t="shared" si="204"/>
        <v>57992</v>
      </c>
      <c r="J906" s="275">
        <f t="shared" si="204"/>
        <v>0</v>
      </c>
      <c r="K906" s="276">
        <f t="shared" si="204"/>
        <v>0</v>
      </c>
      <c r="L906" s="273">
        <f t="shared" si="204"/>
        <v>57992</v>
      </c>
      <c r="M906" s="12">
        <f t="shared" si="203"/>
        <v>1</v>
      </c>
      <c r="N906" s="13"/>
    </row>
    <row r="907" spans="1:14" ht="15.75">
      <c r="A907" s="10"/>
      <c r="B907" s="291"/>
      <c r="C907" s="279">
        <v>201</v>
      </c>
      <c r="D907" s="280" t="s">
        <v>745</v>
      </c>
      <c r="E907" s="281">
        <f>F907+G907+H907</f>
        <v>0</v>
      </c>
      <c r="F907" s="152"/>
      <c r="G907" s="153"/>
      <c r="H907" s="1418"/>
      <c r="I907" s="152">
        <v>50345</v>
      </c>
      <c r="J907" s="153"/>
      <c r="K907" s="1418"/>
      <c r="L907" s="281">
        <f>I907+J907+K907</f>
        <v>50345</v>
      </c>
      <c r="M907" s="12">
        <f t="shared" si="203"/>
        <v>1</v>
      </c>
      <c r="N907" s="13"/>
    </row>
    <row r="908" spans="1:14" ht="15.75">
      <c r="A908" s="10"/>
      <c r="B908" s="292"/>
      <c r="C908" s="293">
        <v>202</v>
      </c>
      <c r="D908" s="294" t="s">
        <v>746</v>
      </c>
      <c r="E908" s="295">
        <f>F908+G908+H908</f>
        <v>0</v>
      </c>
      <c r="F908" s="158"/>
      <c r="G908" s="159"/>
      <c r="H908" s="1420"/>
      <c r="I908" s="158">
        <v>7647</v>
      </c>
      <c r="J908" s="159"/>
      <c r="K908" s="1420"/>
      <c r="L908" s="295">
        <f>I908+J908+K908</f>
        <v>7647</v>
      </c>
      <c r="M908" s="12">
        <f t="shared" si="203"/>
        <v>1</v>
      </c>
      <c r="N908" s="13"/>
    </row>
    <row r="909" spans="1:14" ht="31.5">
      <c r="A909" s="10"/>
      <c r="B909" s="299"/>
      <c r="C909" s="293">
        <v>205</v>
      </c>
      <c r="D909" s="294" t="s">
        <v>594</v>
      </c>
      <c r="E909" s="295">
        <f>F909+G909+H909</f>
        <v>0</v>
      </c>
      <c r="F909" s="158"/>
      <c r="G909" s="159"/>
      <c r="H909" s="1420"/>
      <c r="I909" s="158"/>
      <c r="J909" s="159"/>
      <c r="K909" s="1420"/>
      <c r="L909" s="295">
        <f>I909+J909+K909</f>
        <v>0</v>
      </c>
      <c r="M909" s="12">
        <f t="shared" si="203"/>
      </c>
      <c r="N909" s="13"/>
    </row>
    <row r="910" spans="1:14" ht="15.75">
      <c r="A910" s="10"/>
      <c r="B910" s="299"/>
      <c r="C910" s="293">
        <v>208</v>
      </c>
      <c r="D910" s="300" t="s">
        <v>595</v>
      </c>
      <c r="E910" s="295">
        <f>F910+G910+H910</f>
        <v>0</v>
      </c>
      <c r="F910" s="158"/>
      <c r="G910" s="159"/>
      <c r="H910" s="1420"/>
      <c r="I910" s="158"/>
      <c r="J910" s="159"/>
      <c r="K910" s="1420"/>
      <c r="L910" s="295">
        <f>I910+J910+K910</f>
        <v>0</v>
      </c>
      <c r="M910" s="12">
        <f t="shared" si="203"/>
      </c>
      <c r="N910" s="13"/>
    </row>
    <row r="911" spans="1:14" ht="15.75">
      <c r="A911" s="10"/>
      <c r="B911" s="291"/>
      <c r="C911" s="285">
        <v>209</v>
      </c>
      <c r="D911" s="301" t="s">
        <v>596</v>
      </c>
      <c r="E911" s="287">
        <f>F911+G911+H911</f>
        <v>0</v>
      </c>
      <c r="F911" s="173"/>
      <c r="G911" s="174"/>
      <c r="H911" s="1421"/>
      <c r="I911" s="173"/>
      <c r="J911" s="174"/>
      <c r="K911" s="1421"/>
      <c r="L911" s="287">
        <f>I911+J911+K911</f>
        <v>0</v>
      </c>
      <c r="M911" s="12">
        <f t="shared" si="203"/>
      </c>
      <c r="N911" s="13"/>
    </row>
    <row r="912" spans="1:14" ht="15.75">
      <c r="A912" s="10"/>
      <c r="B912" s="272">
        <v>500</v>
      </c>
      <c r="C912" s="1760" t="s">
        <v>193</v>
      </c>
      <c r="D912" s="1761"/>
      <c r="E912" s="273">
        <f aca="true" t="shared" si="205" ref="E912:L912">SUM(E913:E919)</f>
        <v>0</v>
      </c>
      <c r="F912" s="274">
        <f t="shared" si="205"/>
        <v>0</v>
      </c>
      <c r="G912" s="275">
        <f t="shared" si="205"/>
        <v>0</v>
      </c>
      <c r="H912" s="276">
        <f>SUM(H913:H919)</f>
        <v>0</v>
      </c>
      <c r="I912" s="274">
        <f t="shared" si="205"/>
        <v>12442</v>
      </c>
      <c r="J912" s="275">
        <f t="shared" si="205"/>
        <v>0</v>
      </c>
      <c r="K912" s="276">
        <f t="shared" si="205"/>
        <v>0</v>
      </c>
      <c r="L912" s="273">
        <f t="shared" si="205"/>
        <v>12442</v>
      </c>
      <c r="M912" s="12">
        <f t="shared" si="203"/>
        <v>1</v>
      </c>
      <c r="N912" s="13"/>
    </row>
    <row r="913" spans="1:14" ht="18" customHeight="1">
      <c r="A913" s="10"/>
      <c r="B913" s="291"/>
      <c r="C913" s="302">
        <v>551</v>
      </c>
      <c r="D913" s="303" t="s">
        <v>194</v>
      </c>
      <c r="E913" s="281">
        <f aca="true" t="shared" si="206" ref="E913:E920">F913+G913+H913</f>
        <v>0</v>
      </c>
      <c r="F913" s="152"/>
      <c r="G913" s="153"/>
      <c r="H913" s="1418"/>
      <c r="I913" s="152">
        <v>7470</v>
      </c>
      <c r="J913" s="153"/>
      <c r="K913" s="1418"/>
      <c r="L913" s="281">
        <f aca="true" t="shared" si="207" ref="L913:L920">I913+J913+K913</f>
        <v>7470</v>
      </c>
      <c r="M913" s="12">
        <f t="shared" si="203"/>
        <v>1</v>
      </c>
      <c r="N913" s="13"/>
    </row>
    <row r="914" spans="1:14" ht="15.75">
      <c r="A914" s="10"/>
      <c r="B914" s="291"/>
      <c r="C914" s="304">
        <v>552</v>
      </c>
      <c r="D914" s="305" t="s">
        <v>906</v>
      </c>
      <c r="E914" s="295">
        <f t="shared" si="206"/>
        <v>0</v>
      </c>
      <c r="F914" s="158"/>
      <c r="G914" s="159"/>
      <c r="H914" s="1420"/>
      <c r="I914" s="158"/>
      <c r="J914" s="159"/>
      <c r="K914" s="1420"/>
      <c r="L914" s="295">
        <f t="shared" si="207"/>
        <v>0</v>
      </c>
      <c r="M914" s="12">
        <f t="shared" si="203"/>
      </c>
      <c r="N914" s="13"/>
    </row>
    <row r="915" spans="1:14" ht="15.75">
      <c r="A915" s="10"/>
      <c r="B915" s="306"/>
      <c r="C915" s="304">
        <v>558</v>
      </c>
      <c r="D915" s="307" t="s">
        <v>868</v>
      </c>
      <c r="E915" s="295">
        <f>F915+G915+H915</f>
        <v>0</v>
      </c>
      <c r="F915" s="488">
        <v>0</v>
      </c>
      <c r="G915" s="489">
        <v>0</v>
      </c>
      <c r="H915" s="160">
        <v>0</v>
      </c>
      <c r="I915" s="488">
        <v>0</v>
      </c>
      <c r="J915" s="489">
        <v>0</v>
      </c>
      <c r="K915" s="160">
        <v>0</v>
      </c>
      <c r="L915" s="295">
        <f>I915+J915+K915</f>
        <v>0</v>
      </c>
      <c r="M915" s="12">
        <f t="shared" si="203"/>
      </c>
      <c r="N915" s="13"/>
    </row>
    <row r="916" spans="1:14" ht="15.75">
      <c r="A916" s="10"/>
      <c r="B916" s="306"/>
      <c r="C916" s="304">
        <v>560</v>
      </c>
      <c r="D916" s="307" t="s">
        <v>195</v>
      </c>
      <c r="E916" s="295">
        <f t="shared" si="206"/>
        <v>0</v>
      </c>
      <c r="F916" s="158"/>
      <c r="G916" s="159"/>
      <c r="H916" s="1420"/>
      <c r="I916" s="158">
        <v>3146</v>
      </c>
      <c r="J916" s="159"/>
      <c r="K916" s="1420"/>
      <c r="L916" s="295">
        <f t="shared" si="207"/>
        <v>3146</v>
      </c>
      <c r="M916" s="12">
        <f t="shared" si="203"/>
        <v>1</v>
      </c>
      <c r="N916" s="13"/>
    </row>
    <row r="917" spans="1:14" ht="15.75">
      <c r="A917" s="10"/>
      <c r="B917" s="306"/>
      <c r="C917" s="304">
        <v>580</v>
      </c>
      <c r="D917" s="305" t="s">
        <v>196</v>
      </c>
      <c r="E917" s="295">
        <f t="shared" si="206"/>
        <v>0</v>
      </c>
      <c r="F917" s="158"/>
      <c r="G917" s="159"/>
      <c r="H917" s="1420"/>
      <c r="I917" s="158">
        <v>1826</v>
      </c>
      <c r="J917" s="159"/>
      <c r="K917" s="1420"/>
      <c r="L917" s="295">
        <f t="shared" si="207"/>
        <v>1826</v>
      </c>
      <c r="M917" s="12">
        <f t="shared" si="203"/>
        <v>1</v>
      </c>
      <c r="N917" s="13"/>
    </row>
    <row r="918" spans="1:14" ht="30">
      <c r="A918" s="10"/>
      <c r="B918" s="291"/>
      <c r="C918" s="304">
        <v>588</v>
      </c>
      <c r="D918" s="305" t="s">
        <v>870</v>
      </c>
      <c r="E918" s="295">
        <f>F918+G918+H918</f>
        <v>0</v>
      </c>
      <c r="F918" s="488">
        <v>0</v>
      </c>
      <c r="G918" s="489">
        <v>0</v>
      </c>
      <c r="H918" s="160">
        <v>0</v>
      </c>
      <c r="I918" s="488">
        <v>0</v>
      </c>
      <c r="J918" s="489">
        <v>0</v>
      </c>
      <c r="K918" s="160">
        <v>0</v>
      </c>
      <c r="L918" s="295">
        <f>I918+J918+K918</f>
        <v>0</v>
      </c>
      <c r="M918" s="12">
        <f t="shared" si="203"/>
      </c>
      <c r="N918" s="13"/>
    </row>
    <row r="919" spans="1:14" ht="31.5">
      <c r="A919" s="10"/>
      <c r="B919" s="291"/>
      <c r="C919" s="308">
        <v>590</v>
      </c>
      <c r="D919" s="309" t="s">
        <v>197</v>
      </c>
      <c r="E919" s="287">
        <f t="shared" si="206"/>
        <v>0</v>
      </c>
      <c r="F919" s="173"/>
      <c r="G919" s="174"/>
      <c r="H919" s="1421"/>
      <c r="I919" s="173"/>
      <c r="J919" s="174"/>
      <c r="K919" s="1421"/>
      <c r="L919" s="287">
        <f t="shared" si="207"/>
        <v>0</v>
      </c>
      <c r="M919" s="12">
        <f t="shared" si="203"/>
      </c>
      <c r="N919" s="13"/>
    </row>
    <row r="920" spans="1:14" ht="15.75">
      <c r="A920" s="22">
        <v>5</v>
      </c>
      <c r="B920" s="272">
        <v>800</v>
      </c>
      <c r="C920" s="1762" t="s">
        <v>198</v>
      </c>
      <c r="D920" s="1763"/>
      <c r="E920" s="310">
        <f t="shared" si="206"/>
        <v>0</v>
      </c>
      <c r="F920" s="1422"/>
      <c r="G920" s="1423"/>
      <c r="H920" s="1424"/>
      <c r="I920" s="1422"/>
      <c r="J920" s="1423"/>
      <c r="K920" s="1424"/>
      <c r="L920" s="310">
        <f t="shared" si="207"/>
        <v>0</v>
      </c>
      <c r="M920" s="12">
        <f t="shared" si="203"/>
      </c>
      <c r="N920" s="13"/>
    </row>
    <row r="921" spans="1:14" ht="15.75">
      <c r="A921" s="23">
        <v>10</v>
      </c>
      <c r="B921" s="272">
        <v>1000</v>
      </c>
      <c r="C921" s="1758" t="s">
        <v>199</v>
      </c>
      <c r="D921" s="1759"/>
      <c r="E921" s="310">
        <f aca="true" t="shared" si="208" ref="E921:L921">SUM(E922:E938)</f>
        <v>0</v>
      </c>
      <c r="F921" s="274">
        <f t="shared" si="208"/>
        <v>0</v>
      </c>
      <c r="G921" s="275">
        <f t="shared" si="208"/>
        <v>0</v>
      </c>
      <c r="H921" s="276">
        <f>SUM(H922:H938)</f>
        <v>0</v>
      </c>
      <c r="I921" s="274">
        <f t="shared" si="208"/>
        <v>8322</v>
      </c>
      <c r="J921" s="275">
        <f t="shared" si="208"/>
        <v>0</v>
      </c>
      <c r="K921" s="276">
        <f t="shared" si="208"/>
        <v>0</v>
      </c>
      <c r="L921" s="310">
        <f t="shared" si="208"/>
        <v>8322</v>
      </c>
      <c r="M921" s="12">
        <f t="shared" si="203"/>
        <v>1</v>
      </c>
      <c r="N921" s="13"/>
    </row>
    <row r="922" spans="1:14" ht="15.75">
      <c r="A922" s="23">
        <v>15</v>
      </c>
      <c r="B922" s="292"/>
      <c r="C922" s="279">
        <v>1011</v>
      </c>
      <c r="D922" s="311" t="s">
        <v>200</v>
      </c>
      <c r="E922" s="281">
        <f aca="true" t="shared" si="209" ref="E922:E938">F922+G922+H922</f>
        <v>0</v>
      </c>
      <c r="F922" s="152"/>
      <c r="G922" s="153"/>
      <c r="H922" s="1418"/>
      <c r="I922" s="152">
        <v>4978</v>
      </c>
      <c r="J922" s="153"/>
      <c r="K922" s="1418"/>
      <c r="L922" s="281">
        <f aca="true" t="shared" si="210" ref="L922:L938">I922+J922+K922</f>
        <v>4978</v>
      </c>
      <c r="M922" s="12">
        <f t="shared" si="203"/>
        <v>1</v>
      </c>
      <c r="N922" s="13"/>
    </row>
    <row r="923" spans="1:14" ht="15.75">
      <c r="A923" s="22">
        <v>35</v>
      </c>
      <c r="B923" s="292"/>
      <c r="C923" s="293">
        <v>1012</v>
      </c>
      <c r="D923" s="294" t="s">
        <v>201</v>
      </c>
      <c r="E923" s="295">
        <f t="shared" si="209"/>
        <v>0</v>
      </c>
      <c r="F923" s="158"/>
      <c r="G923" s="159"/>
      <c r="H923" s="1420"/>
      <c r="I923" s="158"/>
      <c r="J923" s="159"/>
      <c r="K923" s="1420"/>
      <c r="L923" s="295">
        <f t="shared" si="210"/>
        <v>0</v>
      </c>
      <c r="M923" s="12">
        <f t="shared" si="203"/>
      </c>
      <c r="N923" s="13"/>
    </row>
    <row r="924" spans="1:14" ht="15.75">
      <c r="A924" s="23">
        <v>40</v>
      </c>
      <c r="B924" s="292"/>
      <c r="C924" s="293">
        <v>1013</v>
      </c>
      <c r="D924" s="294" t="s">
        <v>202</v>
      </c>
      <c r="E924" s="295">
        <f t="shared" si="209"/>
        <v>0</v>
      </c>
      <c r="F924" s="158"/>
      <c r="G924" s="159"/>
      <c r="H924" s="1420"/>
      <c r="I924" s="158">
        <v>250</v>
      </c>
      <c r="J924" s="159"/>
      <c r="K924" s="1420"/>
      <c r="L924" s="295">
        <f t="shared" si="210"/>
        <v>250</v>
      </c>
      <c r="M924" s="12">
        <f t="shared" si="203"/>
        <v>1</v>
      </c>
      <c r="N924" s="13"/>
    </row>
    <row r="925" spans="1:14" ht="15.75">
      <c r="A925" s="23">
        <v>45</v>
      </c>
      <c r="B925" s="292"/>
      <c r="C925" s="293">
        <v>1014</v>
      </c>
      <c r="D925" s="294" t="s">
        <v>203</v>
      </c>
      <c r="E925" s="295">
        <f t="shared" si="209"/>
        <v>0</v>
      </c>
      <c r="F925" s="158"/>
      <c r="G925" s="159"/>
      <c r="H925" s="1420"/>
      <c r="I925" s="158"/>
      <c r="J925" s="159"/>
      <c r="K925" s="1420"/>
      <c r="L925" s="295">
        <f t="shared" si="210"/>
        <v>0</v>
      </c>
      <c r="M925" s="12">
        <f t="shared" si="203"/>
      </c>
      <c r="N925" s="13"/>
    </row>
    <row r="926" spans="1:14" ht="15.75">
      <c r="A926" s="23">
        <v>50</v>
      </c>
      <c r="B926" s="292"/>
      <c r="C926" s="293">
        <v>1015</v>
      </c>
      <c r="D926" s="294" t="s">
        <v>204</v>
      </c>
      <c r="E926" s="295">
        <f t="shared" si="209"/>
        <v>0</v>
      </c>
      <c r="F926" s="158"/>
      <c r="G926" s="159"/>
      <c r="H926" s="1420"/>
      <c r="I926" s="158">
        <v>2670</v>
      </c>
      <c r="J926" s="159"/>
      <c r="K926" s="1420"/>
      <c r="L926" s="295">
        <f t="shared" si="210"/>
        <v>2670</v>
      </c>
      <c r="M926" s="12">
        <f t="shared" si="203"/>
        <v>1</v>
      </c>
      <c r="N926" s="13"/>
    </row>
    <row r="927" spans="1:14" ht="15.75">
      <c r="A927" s="23">
        <v>55</v>
      </c>
      <c r="B927" s="292"/>
      <c r="C927" s="312">
        <v>1016</v>
      </c>
      <c r="D927" s="313" t="s">
        <v>205</v>
      </c>
      <c r="E927" s="314">
        <f t="shared" si="209"/>
        <v>0</v>
      </c>
      <c r="F927" s="164"/>
      <c r="G927" s="165"/>
      <c r="H927" s="1419"/>
      <c r="I927" s="164">
        <v>25</v>
      </c>
      <c r="J927" s="165"/>
      <c r="K927" s="1419"/>
      <c r="L927" s="314">
        <f t="shared" si="210"/>
        <v>25</v>
      </c>
      <c r="M927" s="12">
        <f t="shared" si="203"/>
        <v>1</v>
      </c>
      <c r="N927" s="13"/>
    </row>
    <row r="928" spans="1:14" ht="15.75">
      <c r="A928" s="23">
        <v>60</v>
      </c>
      <c r="B928" s="278"/>
      <c r="C928" s="318">
        <v>1020</v>
      </c>
      <c r="D928" s="319" t="s">
        <v>206</v>
      </c>
      <c r="E928" s="320">
        <f t="shared" si="209"/>
        <v>0</v>
      </c>
      <c r="F928" s="454"/>
      <c r="G928" s="455"/>
      <c r="H928" s="1428"/>
      <c r="I928" s="454">
        <v>399</v>
      </c>
      <c r="J928" s="455"/>
      <c r="K928" s="1428"/>
      <c r="L928" s="320">
        <f t="shared" si="210"/>
        <v>399</v>
      </c>
      <c r="M928" s="12">
        <f t="shared" si="203"/>
        <v>1</v>
      </c>
      <c r="N928" s="13"/>
    </row>
    <row r="929" spans="1:14" ht="15.75">
      <c r="A929" s="22">
        <v>65</v>
      </c>
      <c r="B929" s="292"/>
      <c r="C929" s="324">
        <v>1030</v>
      </c>
      <c r="D929" s="325" t="s">
        <v>207</v>
      </c>
      <c r="E929" s="326">
        <f t="shared" si="209"/>
        <v>0</v>
      </c>
      <c r="F929" s="449"/>
      <c r="G929" s="450"/>
      <c r="H929" s="1425"/>
      <c r="I929" s="449"/>
      <c r="J929" s="450"/>
      <c r="K929" s="1425"/>
      <c r="L929" s="326">
        <f t="shared" si="210"/>
        <v>0</v>
      </c>
      <c r="M929" s="12">
        <f t="shared" si="203"/>
      </c>
      <c r="N929" s="13"/>
    </row>
    <row r="930" spans="1:14" ht="15.75">
      <c r="A930" s="23">
        <v>70</v>
      </c>
      <c r="B930" s="292"/>
      <c r="C930" s="318">
        <v>1051</v>
      </c>
      <c r="D930" s="331" t="s">
        <v>208</v>
      </c>
      <c r="E930" s="320">
        <f t="shared" si="209"/>
        <v>0</v>
      </c>
      <c r="F930" s="454"/>
      <c r="G930" s="455"/>
      <c r="H930" s="1428"/>
      <c r="I930" s="454"/>
      <c r="J930" s="455"/>
      <c r="K930" s="1428"/>
      <c r="L930" s="320">
        <f t="shared" si="210"/>
        <v>0</v>
      </c>
      <c r="M930" s="12">
        <f t="shared" si="203"/>
      </c>
      <c r="N930" s="13"/>
    </row>
    <row r="931" spans="1:14" ht="15.75">
      <c r="A931" s="23">
        <v>75</v>
      </c>
      <c r="B931" s="292"/>
      <c r="C931" s="293">
        <v>1052</v>
      </c>
      <c r="D931" s="294" t="s">
        <v>209</v>
      </c>
      <c r="E931" s="295">
        <f t="shared" si="209"/>
        <v>0</v>
      </c>
      <c r="F931" s="158"/>
      <c r="G931" s="159"/>
      <c r="H931" s="1420"/>
      <c r="I931" s="158"/>
      <c r="J931" s="159"/>
      <c r="K931" s="1420"/>
      <c r="L931" s="295">
        <f t="shared" si="210"/>
        <v>0</v>
      </c>
      <c r="M931" s="12">
        <f t="shared" si="203"/>
      </c>
      <c r="N931" s="13"/>
    </row>
    <row r="932" spans="1:14" ht="15.75">
      <c r="A932" s="23">
        <v>80</v>
      </c>
      <c r="B932" s="292"/>
      <c r="C932" s="324">
        <v>1053</v>
      </c>
      <c r="D932" s="325" t="s">
        <v>871</v>
      </c>
      <c r="E932" s="326">
        <f t="shared" si="209"/>
        <v>0</v>
      </c>
      <c r="F932" s="449"/>
      <c r="G932" s="450"/>
      <c r="H932" s="1425"/>
      <c r="I932" s="449"/>
      <c r="J932" s="450"/>
      <c r="K932" s="1425"/>
      <c r="L932" s="326">
        <f t="shared" si="210"/>
        <v>0</v>
      </c>
      <c r="M932" s="12">
        <f t="shared" si="203"/>
      </c>
      <c r="N932" s="13"/>
    </row>
    <row r="933" spans="1:14" ht="15.75">
      <c r="A933" s="23">
        <v>80</v>
      </c>
      <c r="B933" s="292"/>
      <c r="C933" s="318">
        <v>1062</v>
      </c>
      <c r="D933" s="319" t="s">
        <v>210</v>
      </c>
      <c r="E933" s="320">
        <f t="shared" si="209"/>
        <v>0</v>
      </c>
      <c r="F933" s="454"/>
      <c r="G933" s="455"/>
      <c r="H933" s="1428"/>
      <c r="I933" s="454"/>
      <c r="J933" s="455"/>
      <c r="K933" s="1428"/>
      <c r="L933" s="320">
        <f t="shared" si="210"/>
        <v>0</v>
      </c>
      <c r="M933" s="12">
        <f t="shared" si="203"/>
      </c>
      <c r="N933" s="13"/>
    </row>
    <row r="934" spans="1:14" ht="15.75">
      <c r="A934" s="23">
        <v>85</v>
      </c>
      <c r="B934" s="292"/>
      <c r="C934" s="324">
        <v>1063</v>
      </c>
      <c r="D934" s="332" t="s">
        <v>798</v>
      </c>
      <c r="E934" s="326">
        <f t="shared" si="209"/>
        <v>0</v>
      </c>
      <c r="F934" s="449"/>
      <c r="G934" s="450"/>
      <c r="H934" s="1425"/>
      <c r="I934" s="449"/>
      <c r="J934" s="450"/>
      <c r="K934" s="1425"/>
      <c r="L934" s="326">
        <f t="shared" si="210"/>
        <v>0</v>
      </c>
      <c r="M934" s="12">
        <f t="shared" si="203"/>
      </c>
      <c r="N934" s="13"/>
    </row>
    <row r="935" spans="1:14" ht="15.75">
      <c r="A935" s="23">
        <v>90</v>
      </c>
      <c r="B935" s="292"/>
      <c r="C935" s="333">
        <v>1069</v>
      </c>
      <c r="D935" s="334" t="s">
        <v>211</v>
      </c>
      <c r="E935" s="335">
        <f t="shared" si="209"/>
        <v>0</v>
      </c>
      <c r="F935" s="600"/>
      <c r="G935" s="601"/>
      <c r="H935" s="1427"/>
      <c r="I935" s="600"/>
      <c r="J935" s="601"/>
      <c r="K935" s="1427"/>
      <c r="L935" s="335">
        <f t="shared" si="210"/>
        <v>0</v>
      </c>
      <c r="M935" s="12">
        <f t="shared" si="203"/>
      </c>
      <c r="N935" s="13"/>
    </row>
    <row r="936" spans="1:14" ht="15.75">
      <c r="A936" s="23">
        <v>90</v>
      </c>
      <c r="B936" s="278"/>
      <c r="C936" s="318">
        <v>1091</v>
      </c>
      <c r="D936" s="331" t="s">
        <v>907</v>
      </c>
      <c r="E936" s="320">
        <f t="shared" si="209"/>
        <v>0</v>
      </c>
      <c r="F936" s="454"/>
      <c r="G936" s="455"/>
      <c r="H936" s="1428"/>
      <c r="I936" s="454"/>
      <c r="J936" s="455"/>
      <c r="K936" s="1428"/>
      <c r="L936" s="320">
        <f t="shared" si="210"/>
        <v>0</v>
      </c>
      <c r="M936" s="12">
        <f t="shared" si="203"/>
      </c>
      <c r="N936" s="13"/>
    </row>
    <row r="937" spans="1:14" ht="15.75">
      <c r="A937" s="22">
        <v>115</v>
      </c>
      <c r="B937" s="292"/>
      <c r="C937" s="293">
        <v>1092</v>
      </c>
      <c r="D937" s="294" t="s">
        <v>304</v>
      </c>
      <c r="E937" s="295">
        <f t="shared" si="209"/>
        <v>0</v>
      </c>
      <c r="F937" s="158"/>
      <c r="G937" s="159"/>
      <c r="H937" s="1420"/>
      <c r="I937" s="158"/>
      <c r="J937" s="159"/>
      <c r="K937" s="1420"/>
      <c r="L937" s="295">
        <f t="shared" si="210"/>
        <v>0</v>
      </c>
      <c r="M937" s="12">
        <f t="shared" si="203"/>
      </c>
      <c r="N937" s="13"/>
    </row>
    <row r="938" spans="1:14" ht="15.75">
      <c r="A938" s="22">
        <v>125</v>
      </c>
      <c r="B938" s="292"/>
      <c r="C938" s="285">
        <v>1098</v>
      </c>
      <c r="D938" s="339" t="s">
        <v>212</v>
      </c>
      <c r="E938" s="287">
        <f t="shared" si="209"/>
        <v>0</v>
      </c>
      <c r="F938" s="173"/>
      <c r="G938" s="174"/>
      <c r="H938" s="1421"/>
      <c r="I938" s="173"/>
      <c r="J938" s="174"/>
      <c r="K938" s="1421"/>
      <c r="L938" s="287">
        <f t="shared" si="210"/>
        <v>0</v>
      </c>
      <c r="M938" s="12">
        <f t="shared" si="203"/>
      </c>
      <c r="N938" s="13"/>
    </row>
    <row r="939" spans="1:14" ht="15.75">
      <c r="A939" s="23">
        <v>130</v>
      </c>
      <c r="B939" s="272">
        <v>1900</v>
      </c>
      <c r="C939" s="1750" t="s">
        <v>271</v>
      </c>
      <c r="D939" s="1751"/>
      <c r="E939" s="310">
        <f aca="true" t="shared" si="211" ref="E939:L939">SUM(E940:E942)</f>
        <v>0</v>
      </c>
      <c r="F939" s="274">
        <f t="shared" si="211"/>
        <v>0</v>
      </c>
      <c r="G939" s="275">
        <f t="shared" si="211"/>
        <v>0</v>
      </c>
      <c r="H939" s="276">
        <f>SUM(H940:H942)</f>
        <v>0</v>
      </c>
      <c r="I939" s="274">
        <f t="shared" si="211"/>
        <v>0</v>
      </c>
      <c r="J939" s="275">
        <f t="shared" si="211"/>
        <v>0</v>
      </c>
      <c r="K939" s="276">
        <f t="shared" si="211"/>
        <v>0</v>
      </c>
      <c r="L939" s="310">
        <f t="shared" si="211"/>
        <v>0</v>
      </c>
      <c r="M939" s="12">
        <f t="shared" si="203"/>
      </c>
      <c r="N939" s="13"/>
    </row>
    <row r="940" spans="1:14" ht="31.5">
      <c r="A940" s="23">
        <v>135</v>
      </c>
      <c r="B940" s="292"/>
      <c r="C940" s="279">
        <v>1901</v>
      </c>
      <c r="D940" s="340" t="s">
        <v>908</v>
      </c>
      <c r="E940" s="281">
        <f>F940+G940+H940</f>
        <v>0</v>
      </c>
      <c r="F940" s="152"/>
      <c r="G940" s="153"/>
      <c r="H940" s="1418"/>
      <c r="I940" s="152"/>
      <c r="J940" s="153"/>
      <c r="K940" s="1418"/>
      <c r="L940" s="281">
        <f>I940+J940+K940</f>
        <v>0</v>
      </c>
      <c r="M940" s="12">
        <f t="shared" si="203"/>
      </c>
      <c r="N940" s="13"/>
    </row>
    <row r="941" spans="1:14" ht="31.5">
      <c r="A941" s="23">
        <v>140</v>
      </c>
      <c r="B941" s="341"/>
      <c r="C941" s="293">
        <v>1981</v>
      </c>
      <c r="D941" s="342" t="s">
        <v>909</v>
      </c>
      <c r="E941" s="295">
        <f>F941+G941+H941</f>
        <v>0</v>
      </c>
      <c r="F941" s="158"/>
      <c r="G941" s="159"/>
      <c r="H941" s="1420"/>
      <c r="I941" s="158"/>
      <c r="J941" s="159"/>
      <c r="K941" s="1420"/>
      <c r="L941" s="295">
        <f>I941+J941+K941</f>
        <v>0</v>
      </c>
      <c r="M941" s="12">
        <f t="shared" si="203"/>
      </c>
      <c r="N941" s="13"/>
    </row>
    <row r="942" spans="1:14" ht="31.5">
      <c r="A942" s="23">
        <v>145</v>
      </c>
      <c r="B942" s="292"/>
      <c r="C942" s="285">
        <v>1991</v>
      </c>
      <c r="D942" s="343" t="s">
        <v>910</v>
      </c>
      <c r="E942" s="287">
        <f>F942+G942+H942</f>
        <v>0</v>
      </c>
      <c r="F942" s="173"/>
      <c r="G942" s="174"/>
      <c r="H942" s="1421"/>
      <c r="I942" s="173"/>
      <c r="J942" s="174"/>
      <c r="K942" s="1421"/>
      <c r="L942" s="287">
        <f>I942+J942+K942</f>
        <v>0</v>
      </c>
      <c r="M942" s="12">
        <f t="shared" si="203"/>
      </c>
      <c r="N942" s="13"/>
    </row>
    <row r="943" spans="1:14" ht="15.75">
      <c r="A943" s="23">
        <v>150</v>
      </c>
      <c r="B943" s="272">
        <v>2100</v>
      </c>
      <c r="C943" s="1750" t="s">
        <v>719</v>
      </c>
      <c r="D943" s="1751"/>
      <c r="E943" s="310">
        <f aca="true" t="shared" si="212" ref="E943:L943">SUM(E944:E948)</f>
        <v>0</v>
      </c>
      <c r="F943" s="274">
        <f t="shared" si="212"/>
        <v>0</v>
      </c>
      <c r="G943" s="275">
        <f t="shared" si="212"/>
        <v>0</v>
      </c>
      <c r="H943" s="276">
        <f>SUM(H944:H948)</f>
        <v>0</v>
      </c>
      <c r="I943" s="274">
        <f t="shared" si="212"/>
        <v>0</v>
      </c>
      <c r="J943" s="275">
        <f t="shared" si="212"/>
        <v>0</v>
      </c>
      <c r="K943" s="276">
        <f t="shared" si="212"/>
        <v>0</v>
      </c>
      <c r="L943" s="310">
        <f t="shared" si="212"/>
        <v>0</v>
      </c>
      <c r="M943" s="12">
        <f t="shared" si="203"/>
      </c>
      <c r="N943" s="13"/>
    </row>
    <row r="944" spans="1:14" ht="15.75">
      <c r="A944" s="23">
        <v>155</v>
      </c>
      <c r="B944" s="292"/>
      <c r="C944" s="279">
        <v>2110</v>
      </c>
      <c r="D944" s="344" t="s">
        <v>213</v>
      </c>
      <c r="E944" s="281">
        <f>F944+G944+H944</f>
        <v>0</v>
      </c>
      <c r="F944" s="152"/>
      <c r="G944" s="153"/>
      <c r="H944" s="1418"/>
      <c r="I944" s="152"/>
      <c r="J944" s="153"/>
      <c r="K944" s="1418"/>
      <c r="L944" s="281">
        <f>I944+J944+K944</f>
        <v>0</v>
      </c>
      <c r="M944" s="12">
        <f t="shared" si="203"/>
      </c>
      <c r="N944" s="13"/>
    </row>
    <row r="945" spans="1:14" ht="15.75">
      <c r="A945" s="23">
        <v>160</v>
      </c>
      <c r="B945" s="341"/>
      <c r="C945" s="293">
        <v>2120</v>
      </c>
      <c r="D945" s="300" t="s">
        <v>214</v>
      </c>
      <c r="E945" s="295">
        <f>F945+G945+H945</f>
        <v>0</v>
      </c>
      <c r="F945" s="158"/>
      <c r="G945" s="159"/>
      <c r="H945" s="1420"/>
      <c r="I945" s="158"/>
      <c r="J945" s="159"/>
      <c r="K945" s="1420"/>
      <c r="L945" s="295">
        <f>I945+J945+K945</f>
        <v>0</v>
      </c>
      <c r="M945" s="12">
        <f t="shared" si="203"/>
      </c>
      <c r="N945" s="13"/>
    </row>
    <row r="946" spans="1:14" ht="15.75">
      <c r="A946" s="23">
        <v>165</v>
      </c>
      <c r="B946" s="341"/>
      <c r="C946" s="293">
        <v>2125</v>
      </c>
      <c r="D946" s="300" t="s">
        <v>215</v>
      </c>
      <c r="E946" s="295">
        <f>F946+G946+H946</f>
        <v>0</v>
      </c>
      <c r="F946" s="488">
        <v>0</v>
      </c>
      <c r="G946" s="489">
        <v>0</v>
      </c>
      <c r="H946" s="160">
        <v>0</v>
      </c>
      <c r="I946" s="488">
        <v>0</v>
      </c>
      <c r="J946" s="489">
        <v>0</v>
      </c>
      <c r="K946" s="160">
        <v>0</v>
      </c>
      <c r="L946" s="295">
        <f>I946+J946+K946</f>
        <v>0</v>
      </c>
      <c r="M946" s="12">
        <f t="shared" si="203"/>
      </c>
      <c r="N946" s="13"/>
    </row>
    <row r="947" spans="1:14" ht="15.75">
      <c r="A947" s="23">
        <v>175</v>
      </c>
      <c r="B947" s="291"/>
      <c r="C947" s="293">
        <v>2140</v>
      </c>
      <c r="D947" s="300" t="s">
        <v>216</v>
      </c>
      <c r="E947" s="295">
        <f>F947+G947+H947</f>
        <v>0</v>
      </c>
      <c r="F947" s="488">
        <v>0</v>
      </c>
      <c r="G947" s="489">
        <v>0</v>
      </c>
      <c r="H947" s="160">
        <v>0</v>
      </c>
      <c r="I947" s="488">
        <v>0</v>
      </c>
      <c r="J947" s="489">
        <v>0</v>
      </c>
      <c r="K947" s="160">
        <v>0</v>
      </c>
      <c r="L947" s="295">
        <f>I947+J947+K947</f>
        <v>0</v>
      </c>
      <c r="M947" s="12">
        <f t="shared" si="203"/>
      </c>
      <c r="N947" s="13"/>
    </row>
    <row r="948" spans="1:14" ht="15.75">
      <c r="A948" s="23">
        <v>180</v>
      </c>
      <c r="B948" s="292"/>
      <c r="C948" s="285">
        <v>2190</v>
      </c>
      <c r="D948" s="345" t="s">
        <v>217</v>
      </c>
      <c r="E948" s="287">
        <f>F948+G948+H948</f>
        <v>0</v>
      </c>
      <c r="F948" s="173"/>
      <c r="G948" s="174"/>
      <c r="H948" s="1421"/>
      <c r="I948" s="173"/>
      <c r="J948" s="174"/>
      <c r="K948" s="1421"/>
      <c r="L948" s="287">
        <f>I948+J948+K948</f>
        <v>0</v>
      </c>
      <c r="M948" s="12">
        <f t="shared" si="203"/>
      </c>
      <c r="N948" s="13"/>
    </row>
    <row r="949" spans="1:14" ht="15.75">
      <c r="A949" s="23">
        <v>185</v>
      </c>
      <c r="B949" s="272">
        <v>2200</v>
      </c>
      <c r="C949" s="1750" t="s">
        <v>218</v>
      </c>
      <c r="D949" s="1751"/>
      <c r="E949" s="310">
        <f aca="true" t="shared" si="213" ref="E949:L949">SUM(E950:E951)</f>
        <v>0</v>
      </c>
      <c r="F949" s="274">
        <f t="shared" si="213"/>
        <v>0</v>
      </c>
      <c r="G949" s="275">
        <f t="shared" si="213"/>
        <v>0</v>
      </c>
      <c r="H949" s="276">
        <f>SUM(H950:H951)</f>
        <v>0</v>
      </c>
      <c r="I949" s="274">
        <f t="shared" si="213"/>
        <v>0</v>
      </c>
      <c r="J949" s="275">
        <f t="shared" si="213"/>
        <v>0</v>
      </c>
      <c r="K949" s="276">
        <f t="shared" si="213"/>
        <v>0</v>
      </c>
      <c r="L949" s="310">
        <f t="shared" si="213"/>
        <v>0</v>
      </c>
      <c r="M949" s="12">
        <f t="shared" si="203"/>
      </c>
      <c r="N949" s="13"/>
    </row>
    <row r="950" spans="1:14" ht="15.75">
      <c r="A950" s="23">
        <v>190</v>
      </c>
      <c r="B950" s="292"/>
      <c r="C950" s="279">
        <v>2221</v>
      </c>
      <c r="D950" s="280" t="s">
        <v>305</v>
      </c>
      <c r="E950" s="281">
        <f aca="true" t="shared" si="214" ref="E950:E955">F950+G950+H950</f>
        <v>0</v>
      </c>
      <c r="F950" s="152"/>
      <c r="G950" s="153"/>
      <c r="H950" s="1418"/>
      <c r="I950" s="152"/>
      <c r="J950" s="153"/>
      <c r="K950" s="1418"/>
      <c r="L950" s="281">
        <f aca="true" t="shared" si="215" ref="L950:L955">I950+J950+K950</f>
        <v>0</v>
      </c>
      <c r="M950" s="12">
        <f t="shared" si="203"/>
      </c>
      <c r="N950" s="13"/>
    </row>
    <row r="951" spans="1:14" ht="15.75">
      <c r="A951" s="23">
        <v>200</v>
      </c>
      <c r="B951" s="292"/>
      <c r="C951" s="285">
        <v>2224</v>
      </c>
      <c r="D951" s="286" t="s">
        <v>219</v>
      </c>
      <c r="E951" s="287">
        <f t="shared" si="214"/>
        <v>0</v>
      </c>
      <c r="F951" s="173"/>
      <c r="G951" s="174"/>
      <c r="H951" s="1421"/>
      <c r="I951" s="173"/>
      <c r="J951" s="174"/>
      <c r="K951" s="1421"/>
      <c r="L951" s="287">
        <f t="shared" si="215"/>
        <v>0</v>
      </c>
      <c r="M951" s="12">
        <f t="shared" si="203"/>
      </c>
      <c r="N951" s="13"/>
    </row>
    <row r="952" spans="1:14" ht="15.75">
      <c r="A952" s="23">
        <v>200</v>
      </c>
      <c r="B952" s="272">
        <v>2500</v>
      </c>
      <c r="C952" s="1750" t="s">
        <v>220</v>
      </c>
      <c r="D952" s="1751"/>
      <c r="E952" s="310">
        <f t="shared" si="214"/>
        <v>0</v>
      </c>
      <c r="F952" s="1422"/>
      <c r="G952" s="1423"/>
      <c r="H952" s="1424"/>
      <c r="I952" s="1422"/>
      <c r="J952" s="1423"/>
      <c r="K952" s="1424"/>
      <c r="L952" s="310">
        <f t="shared" si="215"/>
        <v>0</v>
      </c>
      <c r="M952" s="12">
        <f t="shared" si="203"/>
      </c>
      <c r="N952" s="13"/>
    </row>
    <row r="953" spans="1:14" ht="15.75">
      <c r="A953" s="23">
        <v>205</v>
      </c>
      <c r="B953" s="272">
        <v>2600</v>
      </c>
      <c r="C953" s="1756" t="s">
        <v>221</v>
      </c>
      <c r="D953" s="1757"/>
      <c r="E953" s="310">
        <f t="shared" si="214"/>
        <v>0</v>
      </c>
      <c r="F953" s="1422"/>
      <c r="G953" s="1423"/>
      <c r="H953" s="1424"/>
      <c r="I953" s="1422"/>
      <c r="J953" s="1423"/>
      <c r="K953" s="1424"/>
      <c r="L953" s="310">
        <f t="shared" si="215"/>
        <v>0</v>
      </c>
      <c r="M953" s="12">
        <f t="shared" si="203"/>
      </c>
      <c r="N953" s="13"/>
    </row>
    <row r="954" spans="1:14" ht="15.75">
      <c r="A954" s="23">
        <v>210</v>
      </c>
      <c r="B954" s="272">
        <v>2700</v>
      </c>
      <c r="C954" s="1756" t="s">
        <v>222</v>
      </c>
      <c r="D954" s="1757"/>
      <c r="E954" s="310">
        <f t="shared" si="214"/>
        <v>0</v>
      </c>
      <c r="F954" s="1422"/>
      <c r="G954" s="1423"/>
      <c r="H954" s="1424"/>
      <c r="I954" s="1422"/>
      <c r="J954" s="1423"/>
      <c r="K954" s="1424"/>
      <c r="L954" s="310">
        <f t="shared" si="215"/>
        <v>0</v>
      </c>
      <c r="M954" s="12">
        <f t="shared" si="203"/>
      </c>
      <c r="N954" s="13"/>
    </row>
    <row r="955" spans="1:14" ht="36" customHeight="1">
      <c r="A955" s="23">
        <v>215</v>
      </c>
      <c r="B955" s="272">
        <v>2800</v>
      </c>
      <c r="C955" s="1756" t="s">
        <v>1657</v>
      </c>
      <c r="D955" s="1757"/>
      <c r="E955" s="310">
        <f t="shared" si="214"/>
        <v>0</v>
      </c>
      <c r="F955" s="1422"/>
      <c r="G955" s="1423"/>
      <c r="H955" s="1424"/>
      <c r="I955" s="1422"/>
      <c r="J955" s="1423"/>
      <c r="K955" s="1424"/>
      <c r="L955" s="310">
        <f t="shared" si="215"/>
        <v>0</v>
      </c>
      <c r="M955" s="12">
        <f t="shared" si="203"/>
      </c>
      <c r="N955" s="13"/>
    </row>
    <row r="956" spans="1:14" ht="15.75">
      <c r="A956" s="22">
        <v>220</v>
      </c>
      <c r="B956" s="272">
        <v>2900</v>
      </c>
      <c r="C956" s="1750" t="s">
        <v>223</v>
      </c>
      <c r="D956" s="1751"/>
      <c r="E956" s="310">
        <f>SUM(E957:E964)</f>
        <v>0</v>
      </c>
      <c r="F956" s="274">
        <f>SUM(F957:F964)</f>
        <v>0</v>
      </c>
      <c r="G956" s="274">
        <f aca="true" t="shared" si="216" ref="G956:L956">SUM(G957:G964)</f>
        <v>0</v>
      </c>
      <c r="H956" s="274">
        <f t="shared" si="216"/>
        <v>0</v>
      </c>
      <c r="I956" s="274">
        <f t="shared" si="216"/>
        <v>0</v>
      </c>
      <c r="J956" s="274">
        <f t="shared" si="216"/>
        <v>0</v>
      </c>
      <c r="K956" s="274">
        <f t="shared" si="216"/>
        <v>0</v>
      </c>
      <c r="L956" s="274">
        <f t="shared" si="216"/>
        <v>0</v>
      </c>
      <c r="M956" s="12">
        <f t="shared" si="203"/>
      </c>
      <c r="N956" s="13"/>
    </row>
    <row r="957" spans="1:14" ht="15.75">
      <c r="A957" s="23">
        <v>225</v>
      </c>
      <c r="B957" s="346"/>
      <c r="C957" s="279">
        <v>2910</v>
      </c>
      <c r="D957" s="347" t="s">
        <v>1952</v>
      </c>
      <c r="E957" s="281">
        <f>F957+G957+H957</f>
        <v>0</v>
      </c>
      <c r="F957" s="152"/>
      <c r="G957" s="153"/>
      <c r="H957" s="1418"/>
      <c r="I957" s="152"/>
      <c r="J957" s="153"/>
      <c r="K957" s="1418"/>
      <c r="L957" s="281">
        <f>I957+J957+K957</f>
        <v>0</v>
      </c>
      <c r="M957" s="12">
        <f t="shared" si="203"/>
      </c>
      <c r="N957" s="13"/>
    </row>
    <row r="958" spans="1:14" ht="15.75">
      <c r="A958" s="23">
        <v>230</v>
      </c>
      <c r="B958" s="346"/>
      <c r="C958" s="279">
        <v>2920</v>
      </c>
      <c r="D958" s="347" t="s">
        <v>224</v>
      </c>
      <c r="E958" s="281">
        <f aca="true" t="shared" si="217" ref="E958:E964">F958+G958+H958</f>
        <v>0</v>
      </c>
      <c r="F958" s="152"/>
      <c r="G958" s="153"/>
      <c r="H958" s="1418"/>
      <c r="I958" s="152"/>
      <c r="J958" s="153"/>
      <c r="K958" s="1418"/>
      <c r="L958" s="281">
        <f aca="true" t="shared" si="218" ref="L958:L964">I958+J958+K958</f>
        <v>0</v>
      </c>
      <c r="M958" s="12">
        <f t="shared" si="203"/>
      </c>
      <c r="N958" s="13"/>
    </row>
    <row r="959" spans="1:14" ht="31.5">
      <c r="A959" s="23">
        <v>245</v>
      </c>
      <c r="B959" s="346"/>
      <c r="C959" s="324">
        <v>2969</v>
      </c>
      <c r="D959" s="348" t="s">
        <v>225</v>
      </c>
      <c r="E959" s="326">
        <f t="shared" si="217"/>
        <v>0</v>
      </c>
      <c r="F959" s="449"/>
      <c r="G959" s="450"/>
      <c r="H959" s="1425"/>
      <c r="I959" s="449"/>
      <c r="J959" s="450"/>
      <c r="K959" s="1425"/>
      <c r="L959" s="326">
        <f t="shared" si="218"/>
        <v>0</v>
      </c>
      <c r="M959" s="12">
        <f t="shared" si="203"/>
      </c>
      <c r="N959" s="13"/>
    </row>
    <row r="960" spans="1:14" ht="31.5">
      <c r="A960" s="22">
        <v>220</v>
      </c>
      <c r="B960" s="346"/>
      <c r="C960" s="349">
        <v>2970</v>
      </c>
      <c r="D960" s="350" t="s">
        <v>226</v>
      </c>
      <c r="E960" s="351">
        <f t="shared" si="217"/>
        <v>0</v>
      </c>
      <c r="F960" s="636"/>
      <c r="G960" s="637"/>
      <c r="H960" s="1426"/>
      <c r="I960" s="636"/>
      <c r="J960" s="637"/>
      <c r="K960" s="1426"/>
      <c r="L960" s="351">
        <f t="shared" si="218"/>
        <v>0</v>
      </c>
      <c r="M960" s="12">
        <f t="shared" si="203"/>
      </c>
      <c r="N960" s="13"/>
    </row>
    <row r="961" spans="1:14" ht="15.75">
      <c r="A961" s="23">
        <v>225</v>
      </c>
      <c r="B961" s="346"/>
      <c r="C961" s="333">
        <v>2989</v>
      </c>
      <c r="D961" s="355" t="s">
        <v>227</v>
      </c>
      <c r="E961" s="335">
        <f t="shared" si="217"/>
        <v>0</v>
      </c>
      <c r="F961" s="600"/>
      <c r="G961" s="601"/>
      <c r="H961" s="1427"/>
      <c r="I961" s="600"/>
      <c r="J961" s="601"/>
      <c r="K961" s="1427"/>
      <c r="L961" s="335">
        <f t="shared" si="218"/>
        <v>0</v>
      </c>
      <c r="M961" s="12">
        <f t="shared" si="203"/>
      </c>
      <c r="N961" s="13"/>
    </row>
    <row r="962" spans="1:14" ht="15.75">
      <c r="A962" s="23">
        <v>230</v>
      </c>
      <c r="B962" s="292"/>
      <c r="C962" s="318">
        <v>2990</v>
      </c>
      <c r="D962" s="356" t="s">
        <v>1971</v>
      </c>
      <c r="E962" s="320">
        <f>F962+G962+H962</f>
        <v>0</v>
      </c>
      <c r="F962" s="454"/>
      <c r="G962" s="455"/>
      <c r="H962" s="1428"/>
      <c r="I962" s="454"/>
      <c r="J962" s="455"/>
      <c r="K962" s="1428"/>
      <c r="L962" s="320">
        <f>I962+J962+K962</f>
        <v>0</v>
      </c>
      <c r="M962" s="12">
        <f t="shared" si="203"/>
      </c>
      <c r="N962" s="13"/>
    </row>
    <row r="963" spans="1:14" ht="15.75">
      <c r="A963" s="23">
        <v>235</v>
      </c>
      <c r="B963" s="292"/>
      <c r="C963" s="318">
        <v>2991</v>
      </c>
      <c r="D963" s="356" t="s">
        <v>228</v>
      </c>
      <c r="E963" s="320">
        <f t="shared" si="217"/>
        <v>0</v>
      </c>
      <c r="F963" s="454"/>
      <c r="G963" s="455"/>
      <c r="H963" s="1428"/>
      <c r="I963" s="454"/>
      <c r="J963" s="455"/>
      <c r="K963" s="1428"/>
      <c r="L963" s="320">
        <f t="shared" si="218"/>
        <v>0</v>
      </c>
      <c r="M963" s="12">
        <f t="shared" si="203"/>
      </c>
      <c r="N963" s="13"/>
    </row>
    <row r="964" spans="1:14" ht="15.75">
      <c r="A964" s="23">
        <v>240</v>
      </c>
      <c r="B964" s="292"/>
      <c r="C964" s="285">
        <v>2992</v>
      </c>
      <c r="D964" s="357" t="s">
        <v>229</v>
      </c>
      <c r="E964" s="287">
        <f t="shared" si="217"/>
        <v>0</v>
      </c>
      <c r="F964" s="173"/>
      <c r="G964" s="174"/>
      <c r="H964" s="1421"/>
      <c r="I964" s="173"/>
      <c r="J964" s="174"/>
      <c r="K964" s="1421"/>
      <c r="L964" s="287">
        <f t="shared" si="218"/>
        <v>0</v>
      </c>
      <c r="M964" s="12">
        <f t="shared" si="203"/>
      </c>
      <c r="N964" s="13"/>
    </row>
    <row r="965" spans="1:14" ht="15.75">
      <c r="A965" s="23">
        <v>245</v>
      </c>
      <c r="B965" s="272">
        <v>3300</v>
      </c>
      <c r="C965" s="358" t="s">
        <v>2002</v>
      </c>
      <c r="D965" s="1666"/>
      <c r="E965" s="310">
        <f aca="true" t="shared" si="219" ref="E965:L965">SUM(E966:E970)</f>
        <v>0</v>
      </c>
      <c r="F965" s="274">
        <f t="shared" si="219"/>
        <v>0</v>
      </c>
      <c r="G965" s="275">
        <f t="shared" si="219"/>
        <v>0</v>
      </c>
      <c r="H965" s="276">
        <f t="shared" si="219"/>
        <v>0</v>
      </c>
      <c r="I965" s="274">
        <f t="shared" si="219"/>
        <v>0</v>
      </c>
      <c r="J965" s="275">
        <f t="shared" si="219"/>
        <v>0</v>
      </c>
      <c r="K965" s="276">
        <f t="shared" si="219"/>
        <v>0</v>
      </c>
      <c r="L965" s="310">
        <f t="shared" si="219"/>
        <v>0</v>
      </c>
      <c r="M965" s="12">
        <f t="shared" si="203"/>
      </c>
      <c r="N965" s="13"/>
    </row>
    <row r="966" spans="1:14" ht="15.75">
      <c r="A966" s="22">
        <v>250</v>
      </c>
      <c r="B966" s="291"/>
      <c r="C966" s="279">
        <v>3301</v>
      </c>
      <c r="D966" s="359" t="s">
        <v>230</v>
      </c>
      <c r="E966" s="281">
        <f aca="true" t="shared" si="220" ref="E966:E973">F966+G966+H966</f>
        <v>0</v>
      </c>
      <c r="F966" s="486">
        <v>0</v>
      </c>
      <c r="G966" s="487">
        <v>0</v>
      </c>
      <c r="H966" s="154">
        <v>0</v>
      </c>
      <c r="I966" s="486">
        <v>0</v>
      </c>
      <c r="J966" s="487">
        <v>0</v>
      </c>
      <c r="K966" s="154">
        <v>0</v>
      </c>
      <c r="L966" s="281">
        <f aca="true" t="shared" si="221" ref="L966:L973">I966+J966+K966</f>
        <v>0</v>
      </c>
      <c r="M966" s="12">
        <f t="shared" si="203"/>
      </c>
      <c r="N966" s="13"/>
    </row>
    <row r="967" spans="1:14" ht="15.75">
      <c r="A967" s="23">
        <v>255</v>
      </c>
      <c r="B967" s="291"/>
      <c r="C967" s="293">
        <v>3302</v>
      </c>
      <c r="D967" s="360" t="s">
        <v>712</v>
      </c>
      <c r="E967" s="295">
        <f t="shared" si="220"/>
        <v>0</v>
      </c>
      <c r="F967" s="488">
        <v>0</v>
      </c>
      <c r="G967" s="489">
        <v>0</v>
      </c>
      <c r="H967" s="160">
        <v>0</v>
      </c>
      <c r="I967" s="488">
        <v>0</v>
      </c>
      <c r="J967" s="489">
        <v>0</v>
      </c>
      <c r="K967" s="160">
        <v>0</v>
      </c>
      <c r="L967" s="295">
        <f t="shared" si="221"/>
        <v>0</v>
      </c>
      <c r="M967" s="12">
        <f t="shared" si="203"/>
      </c>
      <c r="N967" s="13"/>
    </row>
    <row r="968" spans="1:14" ht="15.75">
      <c r="A968" s="23">
        <v>265</v>
      </c>
      <c r="B968" s="291"/>
      <c r="C968" s="293">
        <v>3303</v>
      </c>
      <c r="D968" s="360" t="s">
        <v>231</v>
      </c>
      <c r="E968" s="295">
        <f t="shared" si="220"/>
        <v>0</v>
      </c>
      <c r="F968" s="488">
        <v>0</v>
      </c>
      <c r="G968" s="489">
        <v>0</v>
      </c>
      <c r="H968" s="160">
        <v>0</v>
      </c>
      <c r="I968" s="488">
        <v>0</v>
      </c>
      <c r="J968" s="489">
        <v>0</v>
      </c>
      <c r="K968" s="160">
        <v>0</v>
      </c>
      <c r="L968" s="295">
        <f t="shared" si="221"/>
        <v>0</v>
      </c>
      <c r="M968" s="12">
        <f t="shared" si="203"/>
      </c>
      <c r="N968" s="13"/>
    </row>
    <row r="969" spans="1:14" ht="15.75">
      <c r="A969" s="22">
        <v>270</v>
      </c>
      <c r="B969" s="291"/>
      <c r="C969" s="293">
        <v>3304</v>
      </c>
      <c r="D969" s="360" t="s">
        <v>232</v>
      </c>
      <c r="E969" s="295">
        <f t="shared" si="220"/>
        <v>0</v>
      </c>
      <c r="F969" s="488">
        <v>0</v>
      </c>
      <c r="G969" s="489">
        <v>0</v>
      </c>
      <c r="H969" s="160">
        <v>0</v>
      </c>
      <c r="I969" s="488">
        <v>0</v>
      </c>
      <c r="J969" s="489">
        <v>0</v>
      </c>
      <c r="K969" s="160">
        <v>0</v>
      </c>
      <c r="L969" s="295">
        <f t="shared" si="221"/>
        <v>0</v>
      </c>
      <c r="M969" s="12">
        <f t="shared" si="203"/>
      </c>
      <c r="N969" s="13"/>
    </row>
    <row r="970" spans="1:14" ht="30">
      <c r="A970" s="22">
        <v>290</v>
      </c>
      <c r="B970" s="291"/>
      <c r="C970" s="285">
        <v>3306</v>
      </c>
      <c r="D970" s="361" t="s">
        <v>1654</v>
      </c>
      <c r="E970" s="287">
        <f t="shared" si="220"/>
        <v>0</v>
      </c>
      <c r="F970" s="490">
        <v>0</v>
      </c>
      <c r="G970" s="491">
        <v>0</v>
      </c>
      <c r="H970" s="175">
        <v>0</v>
      </c>
      <c r="I970" s="490">
        <v>0</v>
      </c>
      <c r="J970" s="491">
        <v>0</v>
      </c>
      <c r="K970" s="175">
        <v>0</v>
      </c>
      <c r="L970" s="287">
        <f t="shared" si="221"/>
        <v>0</v>
      </c>
      <c r="M970" s="12">
        <f t="shared" si="203"/>
      </c>
      <c r="N970" s="13"/>
    </row>
    <row r="971" spans="1:14" ht="15.75">
      <c r="A971" s="39">
        <v>320</v>
      </c>
      <c r="B971" s="272">
        <v>3900</v>
      </c>
      <c r="C971" s="1750" t="s">
        <v>233</v>
      </c>
      <c r="D971" s="1751"/>
      <c r="E971" s="310">
        <f t="shared" si="220"/>
        <v>0</v>
      </c>
      <c r="F971" s="1471">
        <v>0</v>
      </c>
      <c r="G971" s="1472">
        <v>0</v>
      </c>
      <c r="H971" s="1473">
        <v>0</v>
      </c>
      <c r="I971" s="1471">
        <v>0</v>
      </c>
      <c r="J971" s="1472">
        <v>0</v>
      </c>
      <c r="K971" s="1473">
        <v>0</v>
      </c>
      <c r="L971" s="310">
        <f t="shared" si="221"/>
        <v>0</v>
      </c>
      <c r="M971" s="12">
        <f aca="true" t="shared" si="222" ref="M971:M1017">(IF($E971&lt;&gt;0,$M$2,IF($L971&lt;&gt;0,$M$2,"")))</f>
      </c>
      <c r="N971" s="13"/>
    </row>
    <row r="972" spans="1:14" ht="15.75">
      <c r="A972" s="22">
        <v>330</v>
      </c>
      <c r="B972" s="272">
        <v>4000</v>
      </c>
      <c r="C972" s="1750" t="s">
        <v>234</v>
      </c>
      <c r="D972" s="1751"/>
      <c r="E972" s="310">
        <f t="shared" si="220"/>
        <v>0</v>
      </c>
      <c r="F972" s="1422"/>
      <c r="G972" s="1423"/>
      <c r="H972" s="1424"/>
      <c r="I972" s="1422"/>
      <c r="J972" s="1423"/>
      <c r="K972" s="1424"/>
      <c r="L972" s="310">
        <f t="shared" si="221"/>
        <v>0</v>
      </c>
      <c r="M972" s="12">
        <f t="shared" si="222"/>
      </c>
      <c r="N972" s="13"/>
    </row>
    <row r="973" spans="1:14" ht="15.75">
      <c r="A973" s="22">
        <v>350</v>
      </c>
      <c r="B973" s="272">
        <v>4100</v>
      </c>
      <c r="C973" s="1750" t="s">
        <v>235</v>
      </c>
      <c r="D973" s="1751"/>
      <c r="E973" s="310">
        <f t="shared" si="220"/>
        <v>0</v>
      </c>
      <c r="F973" s="1472">
        <v>0</v>
      </c>
      <c r="G973" s="1472">
        <v>0</v>
      </c>
      <c r="H973" s="1473">
        <v>0</v>
      </c>
      <c r="I973" s="1663">
        <v>0</v>
      </c>
      <c r="J973" s="1472">
        <v>0</v>
      </c>
      <c r="K973" s="1472">
        <v>0</v>
      </c>
      <c r="L973" s="310">
        <f t="shared" si="221"/>
        <v>0</v>
      </c>
      <c r="M973" s="12">
        <f t="shared" si="222"/>
      </c>
      <c r="N973" s="13"/>
    </row>
    <row r="974" spans="1:14" ht="15.75">
      <c r="A974" s="23">
        <v>355</v>
      </c>
      <c r="B974" s="272">
        <v>4200</v>
      </c>
      <c r="C974" s="1750" t="s">
        <v>236</v>
      </c>
      <c r="D974" s="1751"/>
      <c r="E974" s="310">
        <f aca="true" t="shared" si="223" ref="E974:L974">SUM(E975:E980)</f>
        <v>0</v>
      </c>
      <c r="F974" s="274">
        <f t="shared" si="223"/>
        <v>0</v>
      </c>
      <c r="G974" s="275">
        <f t="shared" si="223"/>
        <v>0</v>
      </c>
      <c r="H974" s="276">
        <f>SUM(H975:H980)</f>
        <v>0</v>
      </c>
      <c r="I974" s="274">
        <f t="shared" si="223"/>
        <v>0</v>
      </c>
      <c r="J974" s="275">
        <f t="shared" si="223"/>
        <v>0</v>
      </c>
      <c r="K974" s="276">
        <f t="shared" si="223"/>
        <v>0</v>
      </c>
      <c r="L974" s="310">
        <f t="shared" si="223"/>
        <v>0</v>
      </c>
      <c r="M974" s="12">
        <f t="shared" si="222"/>
      </c>
      <c r="N974" s="13"/>
    </row>
    <row r="975" spans="1:14" ht="15.75">
      <c r="A975" s="23">
        <v>355</v>
      </c>
      <c r="B975" s="362"/>
      <c r="C975" s="279">
        <v>4201</v>
      </c>
      <c r="D975" s="280" t="s">
        <v>237</v>
      </c>
      <c r="E975" s="281">
        <f aca="true" t="shared" si="224" ref="E975:E980">F975+G975+H975</f>
        <v>0</v>
      </c>
      <c r="F975" s="152"/>
      <c r="G975" s="153"/>
      <c r="H975" s="1418"/>
      <c r="I975" s="152"/>
      <c r="J975" s="153"/>
      <c r="K975" s="1418"/>
      <c r="L975" s="281">
        <f aca="true" t="shared" si="225" ref="L975:L980">I975+J975+K975</f>
        <v>0</v>
      </c>
      <c r="M975" s="12">
        <f t="shared" si="222"/>
      </c>
      <c r="N975" s="13"/>
    </row>
    <row r="976" spans="1:14" ht="15.75">
      <c r="A976" s="23">
        <v>375</v>
      </c>
      <c r="B976" s="362"/>
      <c r="C976" s="293">
        <v>4202</v>
      </c>
      <c r="D976" s="363" t="s">
        <v>238</v>
      </c>
      <c r="E976" s="295">
        <f t="shared" si="224"/>
        <v>0</v>
      </c>
      <c r="F976" s="158"/>
      <c r="G976" s="159"/>
      <c r="H976" s="1420"/>
      <c r="I976" s="158"/>
      <c r="J976" s="159"/>
      <c r="K976" s="1420"/>
      <c r="L976" s="295">
        <f t="shared" si="225"/>
        <v>0</v>
      </c>
      <c r="M976" s="12">
        <f t="shared" si="222"/>
      </c>
      <c r="N976" s="13"/>
    </row>
    <row r="977" spans="1:14" ht="15.75">
      <c r="A977" s="23">
        <v>380</v>
      </c>
      <c r="B977" s="362"/>
      <c r="C977" s="293">
        <v>4214</v>
      </c>
      <c r="D977" s="363" t="s">
        <v>239</v>
      </c>
      <c r="E977" s="295">
        <f t="shared" si="224"/>
        <v>0</v>
      </c>
      <c r="F977" s="158"/>
      <c r="G977" s="159"/>
      <c r="H977" s="1420"/>
      <c r="I977" s="158"/>
      <c r="J977" s="159"/>
      <c r="K977" s="1420"/>
      <c r="L977" s="295">
        <f t="shared" si="225"/>
        <v>0</v>
      </c>
      <c r="M977" s="12">
        <f t="shared" si="222"/>
      </c>
      <c r="N977" s="13"/>
    </row>
    <row r="978" spans="1:14" ht="15.75">
      <c r="A978" s="23">
        <v>385</v>
      </c>
      <c r="B978" s="362"/>
      <c r="C978" s="293">
        <v>4217</v>
      </c>
      <c r="D978" s="363" t="s">
        <v>240</v>
      </c>
      <c r="E978" s="295">
        <f t="shared" si="224"/>
        <v>0</v>
      </c>
      <c r="F978" s="158"/>
      <c r="G978" s="159"/>
      <c r="H978" s="1420"/>
      <c r="I978" s="158"/>
      <c r="J978" s="159"/>
      <c r="K978" s="1420"/>
      <c r="L978" s="295">
        <f t="shared" si="225"/>
        <v>0</v>
      </c>
      <c r="M978" s="12">
        <f t="shared" si="222"/>
      </c>
      <c r="N978" s="13"/>
    </row>
    <row r="979" spans="1:14" ht="31.5">
      <c r="A979" s="23">
        <v>390</v>
      </c>
      <c r="B979" s="362"/>
      <c r="C979" s="293">
        <v>4218</v>
      </c>
      <c r="D979" s="294" t="s">
        <v>241</v>
      </c>
      <c r="E979" s="295">
        <f t="shared" si="224"/>
        <v>0</v>
      </c>
      <c r="F979" s="158"/>
      <c r="G979" s="159"/>
      <c r="H979" s="1420"/>
      <c r="I979" s="158"/>
      <c r="J979" s="159"/>
      <c r="K979" s="1420"/>
      <c r="L979" s="295">
        <f t="shared" si="225"/>
        <v>0</v>
      </c>
      <c r="M979" s="12">
        <f t="shared" si="222"/>
      </c>
      <c r="N979" s="13"/>
    </row>
    <row r="980" spans="1:14" ht="15.75">
      <c r="A980" s="23">
        <v>390</v>
      </c>
      <c r="B980" s="362"/>
      <c r="C980" s="285">
        <v>4219</v>
      </c>
      <c r="D980" s="343" t="s">
        <v>242</v>
      </c>
      <c r="E980" s="287">
        <f t="shared" si="224"/>
        <v>0</v>
      </c>
      <c r="F980" s="173"/>
      <c r="G980" s="174"/>
      <c r="H980" s="1421"/>
      <c r="I980" s="173"/>
      <c r="J980" s="174"/>
      <c r="K980" s="1421"/>
      <c r="L980" s="287">
        <f t="shared" si="225"/>
        <v>0</v>
      </c>
      <c r="M980" s="12">
        <f t="shared" si="222"/>
      </c>
      <c r="N980" s="13"/>
    </row>
    <row r="981" spans="1:14" ht="15.75">
      <c r="A981" s="23">
        <v>395</v>
      </c>
      <c r="B981" s="272">
        <v>4300</v>
      </c>
      <c r="C981" s="1750" t="s">
        <v>1658</v>
      </c>
      <c r="D981" s="1751"/>
      <c r="E981" s="310">
        <f aca="true" t="shared" si="226" ref="E981:L981">SUM(E982:E984)</f>
        <v>0</v>
      </c>
      <c r="F981" s="274">
        <f t="shared" si="226"/>
        <v>0</v>
      </c>
      <c r="G981" s="275">
        <f t="shared" si="226"/>
        <v>0</v>
      </c>
      <c r="H981" s="276">
        <f>SUM(H982:H984)</f>
        <v>0</v>
      </c>
      <c r="I981" s="274">
        <f t="shared" si="226"/>
        <v>0</v>
      </c>
      <c r="J981" s="275">
        <f t="shared" si="226"/>
        <v>0</v>
      </c>
      <c r="K981" s="276">
        <f t="shared" si="226"/>
        <v>0</v>
      </c>
      <c r="L981" s="310">
        <f t="shared" si="226"/>
        <v>0</v>
      </c>
      <c r="M981" s="12">
        <f t="shared" si="222"/>
      </c>
      <c r="N981" s="13"/>
    </row>
    <row r="982" spans="1:14" ht="15.75">
      <c r="A982" s="18">
        <v>397</v>
      </c>
      <c r="B982" s="362"/>
      <c r="C982" s="279">
        <v>4301</v>
      </c>
      <c r="D982" s="311" t="s">
        <v>243</v>
      </c>
      <c r="E982" s="281">
        <f aca="true" t="shared" si="227" ref="E982:E987">F982+G982+H982</f>
        <v>0</v>
      </c>
      <c r="F982" s="152"/>
      <c r="G982" s="153"/>
      <c r="H982" s="1418"/>
      <c r="I982" s="152"/>
      <c r="J982" s="153"/>
      <c r="K982" s="1418"/>
      <c r="L982" s="281">
        <f aca="true" t="shared" si="228" ref="L982:L987">I982+J982+K982</f>
        <v>0</v>
      </c>
      <c r="M982" s="12">
        <f t="shared" si="222"/>
      </c>
      <c r="N982" s="13"/>
    </row>
    <row r="983" spans="1:14" ht="15.75">
      <c r="A983" s="14">
        <v>398</v>
      </c>
      <c r="B983" s="362"/>
      <c r="C983" s="293">
        <v>4302</v>
      </c>
      <c r="D983" s="363" t="s">
        <v>244</v>
      </c>
      <c r="E983" s="295">
        <f t="shared" si="227"/>
        <v>0</v>
      </c>
      <c r="F983" s="158"/>
      <c r="G983" s="159"/>
      <c r="H983" s="1420"/>
      <c r="I983" s="158"/>
      <c r="J983" s="159"/>
      <c r="K983" s="1420"/>
      <c r="L983" s="295">
        <f t="shared" si="228"/>
        <v>0</v>
      </c>
      <c r="M983" s="12">
        <f t="shared" si="222"/>
      </c>
      <c r="N983" s="13"/>
    </row>
    <row r="984" spans="1:14" ht="15.75">
      <c r="A984" s="14">
        <v>399</v>
      </c>
      <c r="B984" s="362"/>
      <c r="C984" s="285">
        <v>4309</v>
      </c>
      <c r="D984" s="301" t="s">
        <v>245</v>
      </c>
      <c r="E984" s="287">
        <f t="shared" si="227"/>
        <v>0</v>
      </c>
      <c r="F984" s="173"/>
      <c r="G984" s="174"/>
      <c r="H984" s="1421"/>
      <c r="I984" s="173"/>
      <c r="J984" s="174"/>
      <c r="K984" s="1421"/>
      <c r="L984" s="287">
        <f t="shared" si="228"/>
        <v>0</v>
      </c>
      <c r="M984" s="12">
        <f t="shared" si="222"/>
      </c>
      <c r="N984" s="13"/>
    </row>
    <row r="985" spans="1:14" ht="15.75">
      <c r="A985" s="14">
        <v>400</v>
      </c>
      <c r="B985" s="272">
        <v>4400</v>
      </c>
      <c r="C985" s="1750" t="s">
        <v>1655</v>
      </c>
      <c r="D985" s="1751"/>
      <c r="E985" s="310">
        <f t="shared" si="227"/>
        <v>0</v>
      </c>
      <c r="F985" s="1422"/>
      <c r="G985" s="1423"/>
      <c r="H985" s="1424"/>
      <c r="I985" s="1422"/>
      <c r="J985" s="1423"/>
      <c r="K985" s="1424"/>
      <c r="L985" s="310">
        <f t="shared" si="228"/>
        <v>0</v>
      </c>
      <c r="M985" s="12">
        <f t="shared" si="222"/>
      </c>
      <c r="N985" s="13"/>
    </row>
    <row r="986" spans="1:14" ht="15.75">
      <c r="A986" s="14">
        <v>401</v>
      </c>
      <c r="B986" s="272">
        <v>4500</v>
      </c>
      <c r="C986" s="1750" t="s">
        <v>1656</v>
      </c>
      <c r="D986" s="1751"/>
      <c r="E986" s="310">
        <f t="shared" si="227"/>
        <v>0</v>
      </c>
      <c r="F986" s="1422"/>
      <c r="G986" s="1423"/>
      <c r="H986" s="1424"/>
      <c r="I986" s="1422"/>
      <c r="J986" s="1423"/>
      <c r="K986" s="1424"/>
      <c r="L986" s="310">
        <f t="shared" si="228"/>
        <v>0</v>
      </c>
      <c r="M986" s="12">
        <f t="shared" si="222"/>
      </c>
      <c r="N986" s="13"/>
    </row>
    <row r="987" spans="1:14" ht="15.75">
      <c r="A987" s="40">
        <v>404</v>
      </c>
      <c r="B987" s="272">
        <v>4600</v>
      </c>
      <c r="C987" s="1756" t="s">
        <v>246</v>
      </c>
      <c r="D987" s="1757"/>
      <c r="E987" s="310">
        <f t="shared" si="227"/>
        <v>0</v>
      </c>
      <c r="F987" s="1422"/>
      <c r="G987" s="1423"/>
      <c r="H987" s="1424"/>
      <c r="I987" s="1422"/>
      <c r="J987" s="1423"/>
      <c r="K987" s="1424"/>
      <c r="L987" s="310">
        <f t="shared" si="228"/>
        <v>0</v>
      </c>
      <c r="M987" s="12">
        <f t="shared" si="222"/>
      </c>
      <c r="N987" s="13"/>
    </row>
    <row r="988" spans="1:14" ht="15.75">
      <c r="A988" s="40">
        <v>404</v>
      </c>
      <c r="B988" s="272">
        <v>4900</v>
      </c>
      <c r="C988" s="1750" t="s">
        <v>272</v>
      </c>
      <c r="D988" s="1751"/>
      <c r="E988" s="310">
        <f aca="true" t="shared" si="229" ref="E988:L988">+E989+E990</f>
        <v>0</v>
      </c>
      <c r="F988" s="274">
        <f t="shared" si="229"/>
        <v>0</v>
      </c>
      <c r="G988" s="275">
        <f t="shared" si="229"/>
        <v>0</v>
      </c>
      <c r="H988" s="276">
        <f>+H989+H990</f>
        <v>0</v>
      </c>
      <c r="I988" s="274">
        <f t="shared" si="229"/>
        <v>0</v>
      </c>
      <c r="J988" s="275">
        <f t="shared" si="229"/>
        <v>0</v>
      </c>
      <c r="K988" s="276">
        <f t="shared" si="229"/>
        <v>0</v>
      </c>
      <c r="L988" s="310">
        <f t="shared" si="229"/>
        <v>0</v>
      </c>
      <c r="M988" s="12">
        <f t="shared" si="222"/>
      </c>
      <c r="N988" s="13"/>
    </row>
    <row r="989" spans="1:14" ht="15.75">
      <c r="A989" s="22">
        <v>440</v>
      </c>
      <c r="B989" s="362"/>
      <c r="C989" s="279">
        <v>4901</v>
      </c>
      <c r="D989" s="364" t="s">
        <v>273</v>
      </c>
      <c r="E989" s="281">
        <f>F989+G989+H989</f>
        <v>0</v>
      </c>
      <c r="F989" s="152"/>
      <c r="G989" s="153"/>
      <c r="H989" s="1418"/>
      <c r="I989" s="152"/>
      <c r="J989" s="153"/>
      <c r="K989" s="1418"/>
      <c r="L989" s="281">
        <f>I989+J989+K989</f>
        <v>0</v>
      </c>
      <c r="M989" s="12">
        <f t="shared" si="222"/>
      </c>
      <c r="N989" s="13"/>
    </row>
    <row r="990" spans="1:14" ht="15.75">
      <c r="A990" s="22">
        <v>450</v>
      </c>
      <c r="B990" s="362"/>
      <c r="C990" s="285">
        <v>4902</v>
      </c>
      <c r="D990" s="301" t="s">
        <v>274</v>
      </c>
      <c r="E990" s="287">
        <f>F990+G990+H990</f>
        <v>0</v>
      </c>
      <c r="F990" s="173"/>
      <c r="G990" s="174"/>
      <c r="H990" s="1421"/>
      <c r="I990" s="173"/>
      <c r="J990" s="174"/>
      <c r="K990" s="1421"/>
      <c r="L990" s="287">
        <f>I990+J990+K990</f>
        <v>0</v>
      </c>
      <c r="M990" s="12">
        <f t="shared" si="222"/>
      </c>
      <c r="N990" s="13"/>
    </row>
    <row r="991" spans="1:14" ht="15.75">
      <c r="A991" s="22">
        <v>495</v>
      </c>
      <c r="B991" s="365">
        <v>5100</v>
      </c>
      <c r="C991" s="1748" t="s">
        <v>247</v>
      </c>
      <c r="D991" s="1749"/>
      <c r="E991" s="310">
        <f>F991+G991+H991</f>
        <v>0</v>
      </c>
      <c r="F991" s="1422"/>
      <c r="G991" s="1423"/>
      <c r="H991" s="1424"/>
      <c r="I991" s="1422"/>
      <c r="J991" s="1423"/>
      <c r="K991" s="1424"/>
      <c r="L991" s="310">
        <f>I991+J991+K991</f>
        <v>0</v>
      </c>
      <c r="M991" s="12">
        <f t="shared" si="222"/>
      </c>
      <c r="N991" s="13"/>
    </row>
    <row r="992" spans="1:14" ht="15.75">
      <c r="A992" s="23">
        <v>500</v>
      </c>
      <c r="B992" s="365">
        <v>5200</v>
      </c>
      <c r="C992" s="1748" t="s">
        <v>248</v>
      </c>
      <c r="D992" s="1749"/>
      <c r="E992" s="310">
        <f aca="true" t="shared" si="230" ref="E992:L992">SUM(E993:E999)</f>
        <v>0</v>
      </c>
      <c r="F992" s="274">
        <f t="shared" si="230"/>
        <v>0</v>
      </c>
      <c r="G992" s="275">
        <f t="shared" si="230"/>
        <v>0</v>
      </c>
      <c r="H992" s="276">
        <f>SUM(H993:H999)</f>
        <v>0</v>
      </c>
      <c r="I992" s="274">
        <f t="shared" si="230"/>
        <v>1719</v>
      </c>
      <c r="J992" s="275">
        <f t="shared" si="230"/>
        <v>0</v>
      </c>
      <c r="K992" s="276">
        <f t="shared" si="230"/>
        <v>0</v>
      </c>
      <c r="L992" s="310">
        <f t="shared" si="230"/>
        <v>1719</v>
      </c>
      <c r="M992" s="12">
        <f t="shared" si="222"/>
        <v>1</v>
      </c>
      <c r="N992" s="13"/>
    </row>
    <row r="993" spans="1:14" ht="15.75">
      <c r="A993" s="23">
        <v>505</v>
      </c>
      <c r="B993" s="366"/>
      <c r="C993" s="367">
        <v>5201</v>
      </c>
      <c r="D993" s="368" t="s">
        <v>249</v>
      </c>
      <c r="E993" s="281">
        <f aca="true" t="shared" si="231" ref="E993:E999">F993+G993+H993</f>
        <v>0</v>
      </c>
      <c r="F993" s="152"/>
      <c r="G993" s="153"/>
      <c r="H993" s="1418"/>
      <c r="I993" s="152"/>
      <c r="J993" s="153"/>
      <c r="K993" s="1418"/>
      <c r="L993" s="281">
        <f aca="true" t="shared" si="232" ref="L993:L999">I993+J993+K993</f>
        <v>0</v>
      </c>
      <c r="M993" s="12">
        <f t="shared" si="222"/>
      </c>
      <c r="N993" s="13"/>
    </row>
    <row r="994" spans="1:14" ht="15.75">
      <c r="A994" s="23">
        <v>510</v>
      </c>
      <c r="B994" s="366"/>
      <c r="C994" s="369">
        <v>5202</v>
      </c>
      <c r="D994" s="370" t="s">
        <v>250</v>
      </c>
      <c r="E994" s="295">
        <f t="shared" si="231"/>
        <v>0</v>
      </c>
      <c r="F994" s="158"/>
      <c r="G994" s="159"/>
      <c r="H994" s="1420"/>
      <c r="I994" s="158"/>
      <c r="J994" s="159"/>
      <c r="K994" s="1420"/>
      <c r="L994" s="295">
        <f t="shared" si="232"/>
        <v>0</v>
      </c>
      <c r="M994" s="12">
        <f t="shared" si="222"/>
      </c>
      <c r="N994" s="13"/>
    </row>
    <row r="995" spans="1:14" ht="15.75">
      <c r="A995" s="23">
        <v>515</v>
      </c>
      <c r="B995" s="366"/>
      <c r="C995" s="369">
        <v>5203</v>
      </c>
      <c r="D995" s="370" t="s">
        <v>617</v>
      </c>
      <c r="E995" s="295">
        <f t="shared" si="231"/>
        <v>0</v>
      </c>
      <c r="F995" s="158"/>
      <c r="G995" s="159"/>
      <c r="H995" s="1420"/>
      <c r="I995" s="158">
        <v>1719</v>
      </c>
      <c r="J995" s="159"/>
      <c r="K995" s="1420"/>
      <c r="L995" s="295">
        <f t="shared" si="232"/>
        <v>1719</v>
      </c>
      <c r="M995" s="12">
        <f t="shared" si="222"/>
        <v>1</v>
      </c>
      <c r="N995" s="13"/>
    </row>
    <row r="996" spans="1:14" ht="15.75">
      <c r="A996" s="23">
        <v>520</v>
      </c>
      <c r="B996" s="366"/>
      <c r="C996" s="369">
        <v>5204</v>
      </c>
      <c r="D996" s="370" t="s">
        <v>618</v>
      </c>
      <c r="E996" s="295">
        <f t="shared" si="231"/>
        <v>0</v>
      </c>
      <c r="F996" s="158"/>
      <c r="G996" s="159"/>
      <c r="H996" s="1420"/>
      <c r="I996" s="158"/>
      <c r="J996" s="159"/>
      <c r="K996" s="1420"/>
      <c r="L996" s="295">
        <f t="shared" si="232"/>
        <v>0</v>
      </c>
      <c r="M996" s="12">
        <f t="shared" si="222"/>
      </c>
      <c r="N996" s="13"/>
    </row>
    <row r="997" spans="1:14" ht="15.75">
      <c r="A997" s="23">
        <v>525</v>
      </c>
      <c r="B997" s="366"/>
      <c r="C997" s="369">
        <v>5205</v>
      </c>
      <c r="D997" s="370" t="s">
        <v>619</v>
      </c>
      <c r="E997" s="295">
        <f t="shared" si="231"/>
        <v>0</v>
      </c>
      <c r="F997" s="158"/>
      <c r="G997" s="159"/>
      <c r="H997" s="1420"/>
      <c r="I997" s="158"/>
      <c r="J997" s="159"/>
      <c r="K997" s="1420"/>
      <c r="L997" s="295">
        <f t="shared" si="232"/>
        <v>0</v>
      </c>
      <c r="M997" s="12">
        <f t="shared" si="222"/>
      </c>
      <c r="N997" s="13"/>
    </row>
    <row r="998" spans="1:14" ht="15.75">
      <c r="A998" s="22">
        <v>635</v>
      </c>
      <c r="B998" s="366"/>
      <c r="C998" s="369">
        <v>5206</v>
      </c>
      <c r="D998" s="370" t="s">
        <v>620</v>
      </c>
      <c r="E998" s="295">
        <f t="shared" si="231"/>
        <v>0</v>
      </c>
      <c r="F998" s="158"/>
      <c r="G998" s="159"/>
      <c r="H998" s="1420"/>
      <c r="I998" s="158"/>
      <c r="J998" s="159"/>
      <c r="K998" s="1420"/>
      <c r="L998" s="295">
        <f t="shared" si="232"/>
        <v>0</v>
      </c>
      <c r="M998" s="12">
        <f t="shared" si="222"/>
      </c>
      <c r="N998" s="13"/>
    </row>
    <row r="999" spans="1:14" ht="15.75">
      <c r="A999" s="23">
        <v>640</v>
      </c>
      <c r="B999" s="366"/>
      <c r="C999" s="371">
        <v>5219</v>
      </c>
      <c r="D999" s="372" t="s">
        <v>621</v>
      </c>
      <c r="E999" s="287">
        <f t="shared" si="231"/>
        <v>0</v>
      </c>
      <c r="F999" s="173"/>
      <c r="G999" s="174"/>
      <c r="H999" s="1421"/>
      <c r="I999" s="173"/>
      <c r="J999" s="174"/>
      <c r="K999" s="1421"/>
      <c r="L999" s="287">
        <f t="shared" si="232"/>
        <v>0</v>
      </c>
      <c r="M999" s="12">
        <f t="shared" si="222"/>
      </c>
      <c r="N999" s="13"/>
    </row>
    <row r="1000" spans="1:14" ht="15.75">
      <c r="A1000" s="23">
        <v>645</v>
      </c>
      <c r="B1000" s="365">
        <v>5300</v>
      </c>
      <c r="C1000" s="1748" t="s">
        <v>622</v>
      </c>
      <c r="D1000" s="1749"/>
      <c r="E1000" s="310">
        <f aca="true" t="shared" si="233" ref="E1000:L1000">SUM(E1001:E1002)</f>
        <v>0</v>
      </c>
      <c r="F1000" s="274">
        <f t="shared" si="233"/>
        <v>0</v>
      </c>
      <c r="G1000" s="275">
        <f t="shared" si="233"/>
        <v>0</v>
      </c>
      <c r="H1000" s="276">
        <f>SUM(H1001:H1002)</f>
        <v>0</v>
      </c>
      <c r="I1000" s="274">
        <f t="shared" si="233"/>
        <v>0</v>
      </c>
      <c r="J1000" s="275">
        <f t="shared" si="233"/>
        <v>0</v>
      </c>
      <c r="K1000" s="276">
        <f t="shared" si="233"/>
        <v>0</v>
      </c>
      <c r="L1000" s="310">
        <f t="shared" si="233"/>
        <v>0</v>
      </c>
      <c r="M1000" s="12">
        <f t="shared" si="222"/>
      </c>
      <c r="N1000" s="13"/>
    </row>
    <row r="1001" spans="1:14" ht="15.75">
      <c r="A1001" s="23">
        <v>650</v>
      </c>
      <c r="B1001" s="366"/>
      <c r="C1001" s="367">
        <v>5301</v>
      </c>
      <c r="D1001" s="368" t="s">
        <v>306</v>
      </c>
      <c r="E1001" s="281">
        <f>F1001+G1001+H1001</f>
        <v>0</v>
      </c>
      <c r="F1001" s="152"/>
      <c r="G1001" s="153"/>
      <c r="H1001" s="1418"/>
      <c r="I1001" s="152"/>
      <c r="J1001" s="153"/>
      <c r="K1001" s="1418"/>
      <c r="L1001" s="281">
        <f>I1001+J1001+K1001</f>
        <v>0</v>
      </c>
      <c r="M1001" s="12">
        <f t="shared" si="222"/>
      </c>
      <c r="N1001" s="13"/>
    </row>
    <row r="1002" spans="1:14" ht="15.75">
      <c r="A1002" s="22">
        <v>655</v>
      </c>
      <c r="B1002" s="366"/>
      <c r="C1002" s="371">
        <v>5309</v>
      </c>
      <c r="D1002" s="372" t="s">
        <v>623</v>
      </c>
      <c r="E1002" s="287">
        <f>F1002+G1002+H1002</f>
        <v>0</v>
      </c>
      <c r="F1002" s="173"/>
      <c r="G1002" s="174"/>
      <c r="H1002" s="1421"/>
      <c r="I1002" s="173"/>
      <c r="J1002" s="174"/>
      <c r="K1002" s="1421"/>
      <c r="L1002" s="287">
        <f>I1002+J1002+K1002</f>
        <v>0</v>
      </c>
      <c r="M1002" s="12">
        <f t="shared" si="222"/>
      </c>
      <c r="N1002" s="13"/>
    </row>
    <row r="1003" spans="1:14" ht="15.75">
      <c r="A1003" s="22">
        <v>665</v>
      </c>
      <c r="B1003" s="365">
        <v>5400</v>
      </c>
      <c r="C1003" s="1748" t="s">
        <v>682</v>
      </c>
      <c r="D1003" s="1749"/>
      <c r="E1003" s="310">
        <f>F1003+G1003+H1003</f>
        <v>0</v>
      </c>
      <c r="F1003" s="1422"/>
      <c r="G1003" s="1423"/>
      <c r="H1003" s="1424"/>
      <c r="I1003" s="1422"/>
      <c r="J1003" s="1423"/>
      <c r="K1003" s="1424"/>
      <c r="L1003" s="310">
        <f>I1003+J1003+K1003</f>
        <v>0</v>
      </c>
      <c r="M1003" s="12">
        <f t="shared" si="222"/>
      </c>
      <c r="N1003" s="13"/>
    </row>
    <row r="1004" spans="1:14" ht="15.75">
      <c r="A1004" s="22">
        <v>675</v>
      </c>
      <c r="B1004" s="272">
        <v>5500</v>
      </c>
      <c r="C1004" s="1750" t="s">
        <v>683</v>
      </c>
      <c r="D1004" s="1751"/>
      <c r="E1004" s="310">
        <f aca="true" t="shared" si="234" ref="E1004:L1004">SUM(E1005:E1008)</f>
        <v>0</v>
      </c>
      <c r="F1004" s="274">
        <f t="shared" si="234"/>
        <v>0</v>
      </c>
      <c r="G1004" s="275">
        <f t="shared" si="234"/>
        <v>0</v>
      </c>
      <c r="H1004" s="276">
        <f>SUM(H1005:H1008)</f>
        <v>0</v>
      </c>
      <c r="I1004" s="274">
        <f t="shared" si="234"/>
        <v>0</v>
      </c>
      <c r="J1004" s="275">
        <f t="shared" si="234"/>
        <v>0</v>
      </c>
      <c r="K1004" s="276">
        <f t="shared" si="234"/>
        <v>0</v>
      </c>
      <c r="L1004" s="310">
        <f t="shared" si="234"/>
        <v>0</v>
      </c>
      <c r="M1004" s="12">
        <f t="shared" si="222"/>
      </c>
      <c r="N1004" s="13"/>
    </row>
    <row r="1005" spans="1:14" ht="15.75">
      <c r="A1005" s="22">
        <v>685</v>
      </c>
      <c r="B1005" s="362"/>
      <c r="C1005" s="279">
        <v>5501</v>
      </c>
      <c r="D1005" s="311" t="s">
        <v>684</v>
      </c>
      <c r="E1005" s="281">
        <f>F1005+G1005+H1005</f>
        <v>0</v>
      </c>
      <c r="F1005" s="152"/>
      <c r="G1005" s="153"/>
      <c r="H1005" s="1418"/>
      <c r="I1005" s="152"/>
      <c r="J1005" s="153"/>
      <c r="K1005" s="1418"/>
      <c r="L1005" s="281">
        <f>I1005+J1005+K1005</f>
        <v>0</v>
      </c>
      <c r="M1005" s="12">
        <f t="shared" si="222"/>
      </c>
      <c r="N1005" s="13"/>
    </row>
    <row r="1006" spans="1:14" ht="15.75">
      <c r="A1006" s="23">
        <v>690</v>
      </c>
      <c r="B1006" s="362"/>
      <c r="C1006" s="293">
        <v>5502</v>
      </c>
      <c r="D1006" s="294" t="s">
        <v>685</v>
      </c>
      <c r="E1006" s="295">
        <f>F1006+G1006+H1006</f>
        <v>0</v>
      </c>
      <c r="F1006" s="158"/>
      <c r="G1006" s="159"/>
      <c r="H1006" s="1420"/>
      <c r="I1006" s="158"/>
      <c r="J1006" s="159"/>
      <c r="K1006" s="1420"/>
      <c r="L1006" s="295">
        <f>I1006+J1006+K1006</f>
        <v>0</v>
      </c>
      <c r="M1006" s="12">
        <f t="shared" si="222"/>
      </c>
      <c r="N1006" s="13"/>
    </row>
    <row r="1007" spans="1:14" ht="15.75">
      <c r="A1007" s="23">
        <v>695</v>
      </c>
      <c r="B1007" s="362"/>
      <c r="C1007" s="293">
        <v>5503</v>
      </c>
      <c r="D1007" s="363" t="s">
        <v>686</v>
      </c>
      <c r="E1007" s="295">
        <f>F1007+G1007+H1007</f>
        <v>0</v>
      </c>
      <c r="F1007" s="158"/>
      <c r="G1007" s="159"/>
      <c r="H1007" s="1420"/>
      <c r="I1007" s="158"/>
      <c r="J1007" s="159"/>
      <c r="K1007" s="1420"/>
      <c r="L1007" s="295">
        <f>I1007+J1007+K1007</f>
        <v>0</v>
      </c>
      <c r="M1007" s="12">
        <f t="shared" si="222"/>
      </c>
      <c r="N1007" s="13"/>
    </row>
    <row r="1008" spans="1:14" ht="15.75">
      <c r="A1008" s="22">
        <v>700</v>
      </c>
      <c r="B1008" s="362"/>
      <c r="C1008" s="285">
        <v>5504</v>
      </c>
      <c r="D1008" s="339" t="s">
        <v>687</v>
      </c>
      <c r="E1008" s="287">
        <f>F1008+G1008+H1008</f>
        <v>0</v>
      </c>
      <c r="F1008" s="173"/>
      <c r="G1008" s="174"/>
      <c r="H1008" s="1421"/>
      <c r="I1008" s="173"/>
      <c r="J1008" s="174"/>
      <c r="K1008" s="1421"/>
      <c r="L1008" s="287">
        <f>I1008+J1008+K1008</f>
        <v>0</v>
      </c>
      <c r="M1008" s="12">
        <f t="shared" si="222"/>
      </c>
      <c r="N1008" s="13"/>
    </row>
    <row r="1009" spans="1:14" ht="15.75">
      <c r="A1009" s="22">
        <v>710</v>
      </c>
      <c r="B1009" s="365">
        <v>5700</v>
      </c>
      <c r="C1009" s="1752" t="s">
        <v>911</v>
      </c>
      <c r="D1009" s="1753"/>
      <c r="E1009" s="310">
        <f>SUM(E1010:E1012)</f>
        <v>0</v>
      </c>
      <c r="F1009" s="1471">
        <v>0</v>
      </c>
      <c r="G1009" s="1471">
        <v>0</v>
      </c>
      <c r="H1009" s="1471">
        <v>0</v>
      </c>
      <c r="I1009" s="1471">
        <v>0</v>
      </c>
      <c r="J1009" s="1471">
        <v>0</v>
      </c>
      <c r="K1009" s="1471">
        <v>0</v>
      </c>
      <c r="L1009" s="310">
        <f>SUM(L1010:L1012)</f>
        <v>0</v>
      </c>
      <c r="M1009" s="12">
        <f t="shared" si="222"/>
      </c>
      <c r="N1009" s="13"/>
    </row>
    <row r="1010" spans="1:14" ht="15.75">
      <c r="A1010" s="23">
        <v>715</v>
      </c>
      <c r="B1010" s="366"/>
      <c r="C1010" s="367">
        <v>5701</v>
      </c>
      <c r="D1010" s="368" t="s">
        <v>688</v>
      </c>
      <c r="E1010" s="281">
        <f>F1010+G1010+H1010</f>
        <v>0</v>
      </c>
      <c r="F1010" s="1472">
        <v>0</v>
      </c>
      <c r="G1010" s="1472">
        <v>0</v>
      </c>
      <c r="H1010" s="1473">
        <v>0</v>
      </c>
      <c r="I1010" s="1663">
        <v>0</v>
      </c>
      <c r="J1010" s="1472">
        <v>0</v>
      </c>
      <c r="K1010" s="1472">
        <v>0</v>
      </c>
      <c r="L1010" s="281">
        <f>I1010+J1010+K1010</f>
        <v>0</v>
      </c>
      <c r="M1010" s="12">
        <f t="shared" si="222"/>
      </c>
      <c r="N1010" s="13"/>
    </row>
    <row r="1011" spans="1:14" ht="15.75">
      <c r="A1011" s="23">
        <v>720</v>
      </c>
      <c r="B1011" s="366"/>
      <c r="C1011" s="373">
        <v>5702</v>
      </c>
      <c r="D1011" s="374" t="s">
        <v>689</v>
      </c>
      <c r="E1011" s="314">
        <f>F1011+G1011+H1011</f>
        <v>0</v>
      </c>
      <c r="F1011" s="1472">
        <v>0</v>
      </c>
      <c r="G1011" s="1472">
        <v>0</v>
      </c>
      <c r="H1011" s="1473">
        <v>0</v>
      </c>
      <c r="I1011" s="1663">
        <v>0</v>
      </c>
      <c r="J1011" s="1472">
        <v>0</v>
      </c>
      <c r="K1011" s="1472">
        <v>0</v>
      </c>
      <c r="L1011" s="314">
        <f>I1011+J1011+K1011</f>
        <v>0</v>
      </c>
      <c r="M1011" s="12">
        <f t="shared" si="222"/>
      </c>
      <c r="N1011" s="13"/>
    </row>
    <row r="1012" spans="1:14" ht="15.75">
      <c r="A1012" s="23">
        <v>725</v>
      </c>
      <c r="B1012" s="292"/>
      <c r="C1012" s="375">
        <v>4071</v>
      </c>
      <c r="D1012" s="376" t="s">
        <v>690</v>
      </c>
      <c r="E1012" s="377">
        <f>F1012+G1012+H1012</f>
        <v>0</v>
      </c>
      <c r="F1012" s="1472">
        <v>0</v>
      </c>
      <c r="G1012" s="1472">
        <v>0</v>
      </c>
      <c r="H1012" s="1473">
        <v>0</v>
      </c>
      <c r="I1012" s="1663">
        <v>0</v>
      </c>
      <c r="J1012" s="1472">
        <v>0</v>
      </c>
      <c r="K1012" s="1472">
        <v>0</v>
      </c>
      <c r="L1012" s="377">
        <f>I1012+J1012+K1012</f>
        <v>0</v>
      </c>
      <c r="M1012" s="12">
        <f t="shared" si="222"/>
      </c>
      <c r="N1012" s="13"/>
    </row>
    <row r="1013" spans="1:14" ht="15.75">
      <c r="A1013" s="23">
        <v>730</v>
      </c>
      <c r="B1013" s="582"/>
      <c r="C1013" s="1754" t="s">
        <v>691</v>
      </c>
      <c r="D1013" s="1755"/>
      <c r="E1013" s="1438"/>
      <c r="F1013" s="1438"/>
      <c r="G1013" s="1438"/>
      <c r="H1013" s="1438"/>
      <c r="I1013" s="1438"/>
      <c r="J1013" s="1438"/>
      <c r="K1013" s="1438"/>
      <c r="L1013" s="1439"/>
      <c r="M1013" s="12">
        <f t="shared" si="222"/>
      </c>
      <c r="N1013" s="13"/>
    </row>
    <row r="1014" spans="1:14" ht="15.75">
      <c r="A1014" s="23">
        <v>735</v>
      </c>
      <c r="B1014" s="381">
        <v>98</v>
      </c>
      <c r="C1014" s="1754" t="s">
        <v>691</v>
      </c>
      <c r="D1014" s="1755"/>
      <c r="E1014" s="382">
        <f>F1014+G1014+H1014</f>
        <v>0</v>
      </c>
      <c r="F1014" s="1429"/>
      <c r="G1014" s="1430"/>
      <c r="H1014" s="1431"/>
      <c r="I1014" s="1461">
        <v>0</v>
      </c>
      <c r="J1014" s="1462">
        <v>0</v>
      </c>
      <c r="K1014" s="1463">
        <v>0</v>
      </c>
      <c r="L1014" s="382">
        <f>I1014+J1014+K1014</f>
        <v>0</v>
      </c>
      <c r="M1014" s="12">
        <f t="shared" si="222"/>
      </c>
      <c r="N1014" s="13"/>
    </row>
    <row r="1015" spans="1:14" ht="15.75">
      <c r="A1015" s="23">
        <v>740</v>
      </c>
      <c r="B1015" s="1433"/>
      <c r="C1015" s="1434"/>
      <c r="D1015" s="1435"/>
      <c r="E1015" s="269"/>
      <c r="F1015" s="269"/>
      <c r="G1015" s="269"/>
      <c r="H1015" s="269"/>
      <c r="I1015" s="269"/>
      <c r="J1015" s="269"/>
      <c r="K1015" s="269"/>
      <c r="L1015" s="270"/>
      <c r="M1015" s="12">
        <f t="shared" si="222"/>
      </c>
      <c r="N1015" s="13"/>
    </row>
    <row r="1016" spans="1:14" ht="15.75">
      <c r="A1016" s="23">
        <v>745</v>
      </c>
      <c r="B1016" s="1436"/>
      <c r="C1016" s="111"/>
      <c r="D1016" s="1437"/>
      <c r="E1016" s="218"/>
      <c r="F1016" s="218"/>
      <c r="G1016" s="218"/>
      <c r="H1016" s="218"/>
      <c r="I1016" s="218"/>
      <c r="J1016" s="218"/>
      <c r="K1016" s="218"/>
      <c r="L1016" s="389"/>
      <c r="M1016" s="12">
        <f t="shared" si="222"/>
      </c>
      <c r="N1016" s="13"/>
    </row>
    <row r="1017" spans="1:14" ht="15.75">
      <c r="A1017" s="22">
        <v>750</v>
      </c>
      <c r="B1017" s="1436"/>
      <c r="C1017" s="111"/>
      <c r="D1017" s="1437"/>
      <c r="E1017" s="218"/>
      <c r="F1017" s="218"/>
      <c r="G1017" s="218"/>
      <c r="H1017" s="218"/>
      <c r="I1017" s="218"/>
      <c r="J1017" s="218"/>
      <c r="K1017" s="218"/>
      <c r="L1017" s="389"/>
      <c r="M1017" s="12">
        <f t="shared" si="222"/>
      </c>
      <c r="N1017" s="13"/>
    </row>
    <row r="1018" spans="1:14" ht="16.5" thickBot="1">
      <c r="A1018" s="23">
        <v>755</v>
      </c>
      <c r="B1018" s="1464"/>
      <c r="C1018" s="393" t="s">
        <v>738</v>
      </c>
      <c r="D1018" s="1432">
        <f>+B1018</f>
        <v>0</v>
      </c>
      <c r="E1018" s="395">
        <f aca="true" t="shared" si="235" ref="E1018:L1018">SUM(E903,E906,E912,E920,E921,E939,E943,E949,E952,E953,E954,E955,E956,E965,E971,E972,E973,E974,E981,E985,E986,E987,E988,E991,E992,E1000,E1003,E1004,E1009)+E1014</f>
        <v>0</v>
      </c>
      <c r="F1018" s="396">
        <f t="shared" si="235"/>
        <v>0</v>
      </c>
      <c r="G1018" s="397">
        <f t="shared" si="235"/>
        <v>0</v>
      </c>
      <c r="H1018" s="398">
        <f t="shared" si="235"/>
        <v>0</v>
      </c>
      <c r="I1018" s="396">
        <f t="shared" si="235"/>
        <v>88115</v>
      </c>
      <c r="J1018" s="397">
        <f t="shared" si="235"/>
        <v>0</v>
      </c>
      <c r="K1018" s="398">
        <f t="shared" si="235"/>
        <v>0</v>
      </c>
      <c r="L1018" s="395">
        <f t="shared" si="235"/>
        <v>88115</v>
      </c>
      <c r="M1018" s="12">
        <f>(IF($E1018&lt;&gt;0,$M$2,IF($L1018&lt;&gt;0,$M$2,"")))</f>
        <v>1</v>
      </c>
      <c r="N1018" s="73" t="str">
        <f>LEFT(C900,1)</f>
        <v>5</v>
      </c>
    </row>
    <row r="1019" spans="1:13" ht="16.5" thickTop="1">
      <c r="A1019" s="23">
        <v>760</v>
      </c>
      <c r="B1019" s="79" t="s">
        <v>120</v>
      </c>
      <c r="C1019" s="1"/>
      <c r="L1019" s="6"/>
      <c r="M1019" s="7">
        <f>(IF($E1018&lt;&gt;0,$M$2,IF($L1018&lt;&gt;0,$M$2,"")))</f>
        <v>1</v>
      </c>
    </row>
    <row r="1020" spans="1:13" ht="15">
      <c r="A1020" s="22">
        <v>765</v>
      </c>
      <c r="B1020" s="1367"/>
      <c r="C1020" s="1367"/>
      <c r="D1020" s="1368"/>
      <c r="E1020" s="1367"/>
      <c r="F1020" s="1367"/>
      <c r="G1020" s="1367"/>
      <c r="H1020" s="1367"/>
      <c r="I1020" s="1367"/>
      <c r="J1020" s="1367"/>
      <c r="K1020" s="1367"/>
      <c r="L1020" s="1369"/>
      <c r="M1020" s="7">
        <f>(IF($E1018&lt;&gt;0,$M$2,IF($L1018&lt;&gt;0,$M$2,"")))</f>
        <v>1</v>
      </c>
    </row>
    <row r="1021" spans="1:14" ht="18">
      <c r="A1021" s="22">
        <v>775</v>
      </c>
      <c r="B1021" s="65"/>
      <c r="C1021" s="65"/>
      <c r="D1021" s="65"/>
      <c r="E1021" s="65"/>
      <c r="F1021" s="65"/>
      <c r="G1021" s="65"/>
      <c r="H1021" s="65"/>
      <c r="I1021" s="65"/>
      <c r="J1021" s="65"/>
      <c r="K1021" s="65"/>
      <c r="L1021" s="77"/>
      <c r="M1021" s="74">
        <f>(IF(E1016&lt;&gt;0,$G$2,IF(L1016&lt;&gt;0,$G$2,"")))</f>
      </c>
      <c r="N1021" s="65"/>
    </row>
    <row r="1022" spans="1:13" ht="15">
      <c r="A1022" s="23">
        <v>780</v>
      </c>
      <c r="B1022" s="6"/>
      <c r="C1022" s="6"/>
      <c r="D1022" s="521"/>
      <c r="E1022" s="38"/>
      <c r="F1022" s="38"/>
      <c r="G1022" s="38"/>
      <c r="H1022" s="38"/>
      <c r="I1022" s="38"/>
      <c r="J1022" s="38"/>
      <c r="K1022" s="38"/>
      <c r="L1022" s="38"/>
      <c r="M1022" s="7">
        <f>(IF($E1155&lt;&gt;0,$M$2,IF($L1155&lt;&gt;0,$M$2,"")))</f>
        <v>1</v>
      </c>
    </row>
    <row r="1023" spans="1:13" ht="15">
      <c r="A1023" s="23">
        <v>785</v>
      </c>
      <c r="B1023" s="6"/>
      <c r="C1023" s="1365"/>
      <c r="D1023" s="1366"/>
      <c r="E1023" s="38"/>
      <c r="F1023" s="38"/>
      <c r="G1023" s="38"/>
      <c r="H1023" s="38"/>
      <c r="I1023" s="38"/>
      <c r="J1023" s="38"/>
      <c r="K1023" s="38"/>
      <c r="L1023" s="38"/>
      <c r="M1023" s="7">
        <f>(IF($E1155&lt;&gt;0,$M$2,IF($L1155&lt;&gt;0,$M$2,"")))</f>
        <v>1</v>
      </c>
    </row>
    <row r="1024" spans="1:13" ht="15.75">
      <c r="A1024" s="23">
        <v>790</v>
      </c>
      <c r="B1024" s="1764" t="str">
        <f>$B$7</f>
        <v>ОТЧЕТНИ ДАННИ ПО ЕБК ЗА СМЕТКИТЕ ЗА СРЕДСТВАТА ОТ ЕВРОПЕЙСКИЯ СЪЮЗ - КСФ</v>
      </c>
      <c r="C1024" s="1765"/>
      <c r="D1024" s="1765"/>
      <c r="E1024" s="242"/>
      <c r="F1024" s="242"/>
      <c r="G1024" s="237"/>
      <c r="H1024" s="237"/>
      <c r="I1024" s="237"/>
      <c r="J1024" s="237"/>
      <c r="K1024" s="237"/>
      <c r="L1024" s="237"/>
      <c r="M1024" s="7">
        <f>(IF($E1155&lt;&gt;0,$M$2,IF($L1155&lt;&gt;0,$M$2,"")))</f>
        <v>1</v>
      </c>
    </row>
    <row r="1025" spans="1:13" ht="15.75">
      <c r="A1025" s="23">
        <v>795</v>
      </c>
      <c r="B1025" s="228"/>
      <c r="C1025" s="391"/>
      <c r="D1025" s="400"/>
      <c r="E1025" s="406" t="s">
        <v>463</v>
      </c>
      <c r="F1025" s="406" t="s">
        <v>832</v>
      </c>
      <c r="G1025" s="237"/>
      <c r="H1025" s="1362" t="s">
        <v>1248</v>
      </c>
      <c r="I1025" s="1363"/>
      <c r="J1025" s="1364"/>
      <c r="K1025" s="237"/>
      <c r="L1025" s="237"/>
      <c r="M1025" s="7">
        <f>(IF($E1155&lt;&gt;0,$M$2,IF($L1155&lt;&gt;0,$M$2,"")))</f>
        <v>1</v>
      </c>
    </row>
    <row r="1026" spans="1:13" ht="18">
      <c r="A1026" s="22">
        <v>805</v>
      </c>
      <c r="B1026" s="1766">
        <f>$B$9</f>
        <v>0</v>
      </c>
      <c r="C1026" s="1767"/>
      <c r="D1026" s="1768"/>
      <c r="E1026" s="115">
        <f>$E$9</f>
        <v>43831</v>
      </c>
      <c r="F1026" s="226">
        <f>$F$9</f>
        <v>44043</v>
      </c>
      <c r="G1026" s="237"/>
      <c r="H1026" s="237"/>
      <c r="I1026" s="237"/>
      <c r="J1026" s="237"/>
      <c r="K1026" s="237"/>
      <c r="L1026" s="237"/>
      <c r="M1026" s="7">
        <f>(IF($E1155&lt;&gt;0,$M$2,IF($L1155&lt;&gt;0,$M$2,"")))</f>
        <v>1</v>
      </c>
    </row>
    <row r="1027" spans="1:13" ht="15">
      <c r="A1027" s="23">
        <v>810</v>
      </c>
      <c r="B1027" s="227" t="str">
        <f>$B$10</f>
        <v>(наименование на разпоредителя с бюджет)</v>
      </c>
      <c r="C1027" s="228"/>
      <c r="D1027" s="229"/>
      <c r="E1027" s="237"/>
      <c r="F1027" s="237"/>
      <c r="G1027" s="237"/>
      <c r="H1027" s="237"/>
      <c r="I1027" s="237"/>
      <c r="J1027" s="237"/>
      <c r="K1027" s="237"/>
      <c r="L1027" s="237"/>
      <c r="M1027" s="7">
        <f>(IF($E1155&lt;&gt;0,$M$2,IF($L1155&lt;&gt;0,$M$2,"")))</f>
        <v>1</v>
      </c>
    </row>
    <row r="1028" spans="1:13" ht="15">
      <c r="A1028" s="23">
        <v>815</v>
      </c>
      <c r="B1028" s="227"/>
      <c r="C1028" s="228"/>
      <c r="D1028" s="229"/>
      <c r="E1028" s="237"/>
      <c r="F1028" s="237"/>
      <c r="G1028" s="237"/>
      <c r="H1028" s="237"/>
      <c r="I1028" s="237"/>
      <c r="J1028" s="237"/>
      <c r="K1028" s="237"/>
      <c r="L1028" s="237"/>
      <c r="M1028" s="7">
        <f>(IF($E1155&lt;&gt;0,$M$2,IF($L1155&lt;&gt;0,$M$2,"")))</f>
        <v>1</v>
      </c>
    </row>
    <row r="1029" spans="1:13" ht="18">
      <c r="A1029" s="28">
        <v>525</v>
      </c>
      <c r="B1029" s="1769" t="str">
        <f>$B$12</f>
        <v>Крушари</v>
      </c>
      <c r="C1029" s="1770"/>
      <c r="D1029" s="1771"/>
      <c r="E1029" s="410" t="s">
        <v>887</v>
      </c>
      <c r="F1029" s="1360" t="str">
        <f>$F$12</f>
        <v>5806</v>
      </c>
      <c r="G1029" s="237"/>
      <c r="H1029" s="237"/>
      <c r="I1029" s="237"/>
      <c r="J1029" s="237"/>
      <c r="K1029" s="237"/>
      <c r="L1029" s="237"/>
      <c r="M1029" s="7">
        <f>(IF($E1155&lt;&gt;0,$M$2,IF($L1155&lt;&gt;0,$M$2,"")))</f>
        <v>1</v>
      </c>
    </row>
    <row r="1030" spans="1:13" ht="15.75">
      <c r="A1030" s="22">
        <v>820</v>
      </c>
      <c r="B1030" s="233" t="str">
        <f>$B$13</f>
        <v>(наименование на първостепенния разпоредител с бюджет)</v>
      </c>
      <c r="C1030" s="228"/>
      <c r="D1030" s="229"/>
      <c r="E1030" s="1361"/>
      <c r="F1030" s="242"/>
      <c r="G1030" s="237"/>
      <c r="H1030" s="237"/>
      <c r="I1030" s="237"/>
      <c r="J1030" s="237"/>
      <c r="K1030" s="237"/>
      <c r="L1030" s="237"/>
      <c r="M1030" s="7">
        <f>(IF($E1155&lt;&gt;0,$M$2,IF($L1155&lt;&gt;0,$M$2,"")))</f>
        <v>1</v>
      </c>
    </row>
    <row r="1031" spans="1:13" ht="18">
      <c r="A1031" s="23">
        <v>821</v>
      </c>
      <c r="B1031" s="236"/>
      <c r="C1031" s="237"/>
      <c r="D1031" s="124" t="s">
        <v>888</v>
      </c>
      <c r="E1031" s="238">
        <f>$E$15</f>
        <v>98</v>
      </c>
      <c r="F1031" s="414" t="str">
        <f>$F$15</f>
        <v>СЕС - КСФ</v>
      </c>
      <c r="G1031" s="218"/>
      <c r="H1031" s="218"/>
      <c r="I1031" s="218"/>
      <c r="J1031" s="218"/>
      <c r="K1031" s="218"/>
      <c r="L1031" s="218"/>
      <c r="M1031" s="7">
        <f>(IF($E1155&lt;&gt;0,$M$2,IF($L1155&lt;&gt;0,$M$2,"")))</f>
        <v>1</v>
      </c>
    </row>
    <row r="1032" spans="1:13" ht="16.5" thickBot="1">
      <c r="A1032" s="23">
        <v>822</v>
      </c>
      <c r="B1032" s="228"/>
      <c r="C1032" s="391"/>
      <c r="D1032" s="400"/>
      <c r="E1032" s="237"/>
      <c r="F1032" s="409"/>
      <c r="G1032" s="409"/>
      <c r="H1032" s="409"/>
      <c r="I1032" s="409"/>
      <c r="J1032" s="409"/>
      <c r="K1032" s="409"/>
      <c r="L1032" s="1377" t="s">
        <v>464</v>
      </c>
      <c r="M1032" s="7">
        <f>(IF($E1155&lt;&gt;0,$M$2,IF($L1155&lt;&gt;0,$M$2,"")))</f>
        <v>1</v>
      </c>
    </row>
    <row r="1033" spans="1:13" ht="24.75" customHeight="1">
      <c r="A1033" s="23">
        <v>823</v>
      </c>
      <c r="B1033" s="247"/>
      <c r="C1033" s="248"/>
      <c r="D1033" s="249" t="s">
        <v>709</v>
      </c>
      <c r="E1033" s="1772" t="s">
        <v>2053</v>
      </c>
      <c r="F1033" s="1773"/>
      <c r="G1033" s="1773"/>
      <c r="H1033" s="1774"/>
      <c r="I1033" s="1775" t="s">
        <v>2054</v>
      </c>
      <c r="J1033" s="1776"/>
      <c r="K1033" s="1776"/>
      <c r="L1033" s="1777"/>
      <c r="M1033" s="7">
        <f>(IF($E1155&lt;&gt;0,$M$2,IF($L1155&lt;&gt;0,$M$2,"")))</f>
        <v>1</v>
      </c>
    </row>
    <row r="1034" spans="1:13" ht="54.75" customHeight="1" thickBot="1">
      <c r="A1034" s="23">
        <v>825</v>
      </c>
      <c r="B1034" s="250" t="s">
        <v>62</v>
      </c>
      <c r="C1034" s="251" t="s">
        <v>465</v>
      </c>
      <c r="D1034" s="252" t="s">
        <v>710</v>
      </c>
      <c r="E1034" s="1403" t="str">
        <f>$E$20</f>
        <v>Уточнен план                Общо</v>
      </c>
      <c r="F1034" s="1407" t="str">
        <f>$F$20</f>
        <v>държавни дейности</v>
      </c>
      <c r="G1034" s="1408" t="str">
        <f>$G$20</f>
        <v>местни дейности</v>
      </c>
      <c r="H1034" s="1409" t="str">
        <f>$H$20</f>
        <v>дофинансиране</v>
      </c>
      <c r="I1034" s="253" t="str">
        <f>$I$20</f>
        <v>държавни дейности -ОТЧЕТ</v>
      </c>
      <c r="J1034" s="254" t="str">
        <f>$J$20</f>
        <v>местни дейности - ОТЧЕТ</v>
      </c>
      <c r="K1034" s="255" t="str">
        <f>$K$20</f>
        <v>дофинансиране - ОТЧЕТ</v>
      </c>
      <c r="L1034" s="1627" t="str">
        <f>$L$20</f>
        <v>ОТЧЕТ                                    ОБЩО</v>
      </c>
      <c r="M1034" s="7">
        <f>(IF($E1155&lt;&gt;0,$M$2,IF($L1155&lt;&gt;0,$M$2,"")))</f>
        <v>1</v>
      </c>
    </row>
    <row r="1035" spans="1:13" ht="18.75">
      <c r="A1035" s="23"/>
      <c r="B1035" s="258"/>
      <c r="C1035" s="259"/>
      <c r="D1035" s="260" t="s">
        <v>740</v>
      </c>
      <c r="E1035" s="1455" t="str">
        <f>$E$21</f>
        <v>(1)</v>
      </c>
      <c r="F1035" s="143" t="str">
        <f>$F$21</f>
        <v>(2)</v>
      </c>
      <c r="G1035" s="144" t="str">
        <f>$G$21</f>
        <v>(3)</v>
      </c>
      <c r="H1035" s="145" t="str">
        <f>$H$21</f>
        <v>(4)</v>
      </c>
      <c r="I1035" s="261" t="str">
        <f>$I$21</f>
        <v>(5)</v>
      </c>
      <c r="J1035" s="262" t="str">
        <f>$J$21</f>
        <v>(6)</v>
      </c>
      <c r="K1035" s="263" t="str">
        <f>$K$21</f>
        <v>(7)</v>
      </c>
      <c r="L1035" s="264" t="str">
        <f>$L$21</f>
        <v>(8)</v>
      </c>
      <c r="M1035" s="7">
        <f>(IF($E1155&lt;&gt;0,$M$2,IF($L1155&lt;&gt;0,$M$2,"")))</f>
        <v>1</v>
      </c>
    </row>
    <row r="1036" spans="1:13" ht="15.75">
      <c r="A1036" s="23"/>
      <c r="B1036" s="1451"/>
      <c r="C1036" s="1664" t="str">
        <f>VLOOKUP(D1036,OP_LIST2,2,FALSE)</f>
        <v>98313</v>
      </c>
      <c r="D1036" s="1452" t="s">
        <v>1233</v>
      </c>
      <c r="E1036" s="389"/>
      <c r="F1036" s="1441"/>
      <c r="G1036" s="1442"/>
      <c r="H1036" s="1443"/>
      <c r="I1036" s="1441"/>
      <c r="J1036" s="1442"/>
      <c r="K1036" s="1443"/>
      <c r="L1036" s="1440"/>
      <c r="M1036" s="7">
        <f>(IF($E1155&lt;&gt;0,$M$2,IF($L1155&lt;&gt;0,$M$2,"")))</f>
        <v>1</v>
      </c>
    </row>
    <row r="1037" spans="1:13" ht="15.75">
      <c r="A1037" s="23"/>
      <c r="B1037" s="1454"/>
      <c r="C1037" s="1459">
        <f>VLOOKUP(D1038,EBK_DEIN2,2,FALSE)</f>
        <v>3322</v>
      </c>
      <c r="D1037" s="1458" t="s">
        <v>789</v>
      </c>
      <c r="E1037" s="389"/>
      <c r="F1037" s="1444"/>
      <c r="G1037" s="1445"/>
      <c r="H1037" s="1446"/>
      <c r="I1037" s="1444"/>
      <c r="J1037" s="1445"/>
      <c r="K1037" s="1446"/>
      <c r="L1037" s="1440"/>
      <c r="M1037" s="7">
        <f>(IF($E1155&lt;&gt;0,$M$2,IF($L1155&lt;&gt;0,$M$2,"")))</f>
        <v>1</v>
      </c>
    </row>
    <row r="1038" spans="1:13" ht="15.75">
      <c r="A1038" s="23"/>
      <c r="B1038" s="1450"/>
      <c r="C1038" s="1587">
        <f>+C1037</f>
        <v>3322</v>
      </c>
      <c r="D1038" s="1452" t="s">
        <v>1959</v>
      </c>
      <c r="E1038" s="389"/>
      <c r="F1038" s="1444"/>
      <c r="G1038" s="1445"/>
      <c r="H1038" s="1446"/>
      <c r="I1038" s="1444"/>
      <c r="J1038" s="1445"/>
      <c r="K1038" s="1446"/>
      <c r="L1038" s="1440"/>
      <c r="M1038" s="7">
        <f>(IF($E1155&lt;&gt;0,$M$2,IF($L1155&lt;&gt;0,$M$2,"")))</f>
        <v>1</v>
      </c>
    </row>
    <row r="1039" spans="1:13" ht="15">
      <c r="A1039" s="23"/>
      <c r="B1039" s="1456"/>
      <c r="C1039" s="1453"/>
      <c r="D1039" s="1457" t="s">
        <v>711</v>
      </c>
      <c r="E1039" s="389"/>
      <c r="F1039" s="1447"/>
      <c r="G1039" s="1448"/>
      <c r="H1039" s="1449"/>
      <c r="I1039" s="1447"/>
      <c r="J1039" s="1448"/>
      <c r="K1039" s="1449"/>
      <c r="L1039" s="1440"/>
      <c r="M1039" s="7">
        <f>(IF($E1155&lt;&gt;0,$M$2,IF($L1155&lt;&gt;0,$M$2,"")))</f>
        <v>1</v>
      </c>
    </row>
    <row r="1040" spans="1:14" ht="15.75">
      <c r="A1040" s="23"/>
      <c r="B1040" s="272">
        <v>100</v>
      </c>
      <c r="C1040" s="1778" t="s">
        <v>741</v>
      </c>
      <c r="D1040" s="1779"/>
      <c r="E1040" s="273">
        <f aca="true" t="shared" si="236" ref="E1040:L1040">SUM(E1041:E1042)</f>
        <v>0</v>
      </c>
      <c r="F1040" s="274">
        <f t="shared" si="236"/>
        <v>0</v>
      </c>
      <c r="G1040" s="275">
        <f t="shared" si="236"/>
        <v>0</v>
      </c>
      <c r="H1040" s="276">
        <f>SUM(H1041:H1042)</f>
        <v>0</v>
      </c>
      <c r="I1040" s="274">
        <f t="shared" si="236"/>
        <v>39613</v>
      </c>
      <c r="J1040" s="275">
        <f t="shared" si="236"/>
        <v>0</v>
      </c>
      <c r="K1040" s="276">
        <f t="shared" si="236"/>
        <v>0</v>
      </c>
      <c r="L1040" s="273">
        <f t="shared" si="236"/>
        <v>39613</v>
      </c>
      <c r="M1040" s="12">
        <f>(IF($E1040&lt;&gt;0,$M$2,IF($L1040&lt;&gt;0,$M$2,"")))</f>
        <v>1</v>
      </c>
      <c r="N1040" s="13"/>
    </row>
    <row r="1041" spans="1:14" ht="15.75">
      <c r="A1041" s="23"/>
      <c r="B1041" s="278"/>
      <c r="C1041" s="279">
        <v>101</v>
      </c>
      <c r="D1041" s="280" t="s">
        <v>742</v>
      </c>
      <c r="E1041" s="281">
        <f>F1041+G1041+H1041</f>
        <v>0</v>
      </c>
      <c r="F1041" s="152"/>
      <c r="G1041" s="153"/>
      <c r="H1041" s="1418"/>
      <c r="I1041" s="152">
        <v>39613</v>
      </c>
      <c r="J1041" s="153"/>
      <c r="K1041" s="1418"/>
      <c r="L1041" s="281">
        <f>I1041+J1041+K1041</f>
        <v>39613</v>
      </c>
      <c r="M1041" s="12">
        <f aca="true" t="shared" si="237" ref="M1041:M1107">(IF($E1041&lt;&gt;0,$M$2,IF($L1041&lt;&gt;0,$M$2,"")))</f>
        <v>1</v>
      </c>
      <c r="N1041" s="13"/>
    </row>
    <row r="1042" spans="1:14" ht="15.75">
      <c r="A1042" s="10"/>
      <c r="B1042" s="278"/>
      <c r="C1042" s="285">
        <v>102</v>
      </c>
      <c r="D1042" s="286" t="s">
        <v>743</v>
      </c>
      <c r="E1042" s="287">
        <f>F1042+G1042+H1042</f>
        <v>0</v>
      </c>
      <c r="F1042" s="173"/>
      <c r="G1042" s="174"/>
      <c r="H1042" s="1421"/>
      <c r="I1042" s="173"/>
      <c r="J1042" s="174"/>
      <c r="K1042" s="1421"/>
      <c r="L1042" s="287">
        <f>I1042+J1042+K1042</f>
        <v>0</v>
      </c>
      <c r="M1042" s="12">
        <f t="shared" si="237"/>
      </c>
      <c r="N1042" s="13"/>
    </row>
    <row r="1043" spans="1:14" ht="15.75">
      <c r="A1043" s="10"/>
      <c r="B1043" s="272">
        <v>200</v>
      </c>
      <c r="C1043" s="1758" t="s">
        <v>744</v>
      </c>
      <c r="D1043" s="1759"/>
      <c r="E1043" s="273">
        <f aca="true" t="shared" si="238" ref="E1043:L1043">SUM(E1044:E1048)</f>
        <v>0</v>
      </c>
      <c r="F1043" s="274">
        <f t="shared" si="238"/>
        <v>0</v>
      </c>
      <c r="G1043" s="275">
        <f t="shared" si="238"/>
        <v>0</v>
      </c>
      <c r="H1043" s="276">
        <f>SUM(H1044:H1048)</f>
        <v>0</v>
      </c>
      <c r="I1043" s="274">
        <f t="shared" si="238"/>
        <v>0</v>
      </c>
      <c r="J1043" s="275">
        <f t="shared" si="238"/>
        <v>0</v>
      </c>
      <c r="K1043" s="276">
        <f t="shared" si="238"/>
        <v>0</v>
      </c>
      <c r="L1043" s="273">
        <f t="shared" si="238"/>
        <v>0</v>
      </c>
      <c r="M1043" s="12">
        <f t="shared" si="237"/>
      </c>
      <c r="N1043" s="13"/>
    </row>
    <row r="1044" spans="1:14" ht="15.75">
      <c r="A1044" s="10"/>
      <c r="B1044" s="291"/>
      <c r="C1044" s="279">
        <v>201</v>
      </c>
      <c r="D1044" s="280" t="s">
        <v>745</v>
      </c>
      <c r="E1044" s="281">
        <f>F1044+G1044+H1044</f>
        <v>0</v>
      </c>
      <c r="F1044" s="152"/>
      <c r="G1044" s="153"/>
      <c r="H1044" s="1418"/>
      <c r="I1044" s="152"/>
      <c r="J1044" s="153"/>
      <c r="K1044" s="1418"/>
      <c r="L1044" s="281">
        <f>I1044+J1044+K1044</f>
        <v>0</v>
      </c>
      <c r="M1044" s="12">
        <f t="shared" si="237"/>
      </c>
      <c r="N1044" s="13"/>
    </row>
    <row r="1045" spans="1:14" ht="15.75">
      <c r="A1045" s="10"/>
      <c r="B1045" s="292"/>
      <c r="C1045" s="293">
        <v>202</v>
      </c>
      <c r="D1045" s="294" t="s">
        <v>746</v>
      </c>
      <c r="E1045" s="295">
        <f>F1045+G1045+H1045</f>
        <v>0</v>
      </c>
      <c r="F1045" s="158"/>
      <c r="G1045" s="159"/>
      <c r="H1045" s="1420"/>
      <c r="I1045" s="158"/>
      <c r="J1045" s="159"/>
      <c r="K1045" s="1420"/>
      <c r="L1045" s="295">
        <f>I1045+J1045+K1045</f>
        <v>0</v>
      </c>
      <c r="M1045" s="12">
        <f t="shared" si="237"/>
      </c>
      <c r="N1045" s="13"/>
    </row>
    <row r="1046" spans="1:14" ht="31.5">
      <c r="A1046" s="10"/>
      <c r="B1046" s="299"/>
      <c r="C1046" s="293">
        <v>205</v>
      </c>
      <c r="D1046" s="294" t="s">
        <v>594</v>
      </c>
      <c r="E1046" s="295">
        <f>F1046+G1046+H1046</f>
        <v>0</v>
      </c>
      <c r="F1046" s="158"/>
      <c r="G1046" s="159"/>
      <c r="H1046" s="1420"/>
      <c r="I1046" s="158"/>
      <c r="J1046" s="159"/>
      <c r="K1046" s="1420"/>
      <c r="L1046" s="295">
        <f>I1046+J1046+K1046</f>
        <v>0</v>
      </c>
      <c r="M1046" s="12">
        <f t="shared" si="237"/>
      </c>
      <c r="N1046" s="13"/>
    </row>
    <row r="1047" spans="1:14" ht="15.75">
      <c r="A1047" s="10"/>
      <c r="B1047" s="299"/>
      <c r="C1047" s="293">
        <v>208</v>
      </c>
      <c r="D1047" s="300" t="s">
        <v>595</v>
      </c>
      <c r="E1047" s="295">
        <f>F1047+G1047+H1047</f>
        <v>0</v>
      </c>
      <c r="F1047" s="158"/>
      <c r="G1047" s="159"/>
      <c r="H1047" s="1420"/>
      <c r="I1047" s="158"/>
      <c r="J1047" s="159"/>
      <c r="K1047" s="1420"/>
      <c r="L1047" s="295">
        <f>I1047+J1047+K1047</f>
        <v>0</v>
      </c>
      <c r="M1047" s="12">
        <f t="shared" si="237"/>
      </c>
      <c r="N1047" s="13"/>
    </row>
    <row r="1048" spans="1:14" ht="15.75">
      <c r="A1048" s="10"/>
      <c r="B1048" s="291"/>
      <c r="C1048" s="285">
        <v>209</v>
      </c>
      <c r="D1048" s="301" t="s">
        <v>596</v>
      </c>
      <c r="E1048" s="287">
        <f>F1048+G1048+H1048</f>
        <v>0</v>
      </c>
      <c r="F1048" s="173"/>
      <c r="G1048" s="174"/>
      <c r="H1048" s="1421"/>
      <c r="I1048" s="173"/>
      <c r="J1048" s="174"/>
      <c r="K1048" s="1421"/>
      <c r="L1048" s="287">
        <f>I1048+J1048+K1048</f>
        <v>0</v>
      </c>
      <c r="M1048" s="12">
        <f t="shared" si="237"/>
      </c>
      <c r="N1048" s="13"/>
    </row>
    <row r="1049" spans="1:14" ht="15.75">
      <c r="A1049" s="10"/>
      <c r="B1049" s="272">
        <v>500</v>
      </c>
      <c r="C1049" s="1760" t="s">
        <v>193</v>
      </c>
      <c r="D1049" s="1761"/>
      <c r="E1049" s="273">
        <f aca="true" t="shared" si="239" ref="E1049:L1049">SUM(E1050:E1056)</f>
        <v>0</v>
      </c>
      <c r="F1049" s="274">
        <f t="shared" si="239"/>
        <v>0</v>
      </c>
      <c r="G1049" s="275">
        <f t="shared" si="239"/>
        <v>0</v>
      </c>
      <c r="H1049" s="276">
        <f>SUM(H1050:H1056)</f>
        <v>0</v>
      </c>
      <c r="I1049" s="274">
        <f t="shared" si="239"/>
        <v>8385</v>
      </c>
      <c r="J1049" s="275">
        <f t="shared" si="239"/>
        <v>0</v>
      </c>
      <c r="K1049" s="276">
        <f t="shared" si="239"/>
        <v>0</v>
      </c>
      <c r="L1049" s="273">
        <f t="shared" si="239"/>
        <v>8385</v>
      </c>
      <c r="M1049" s="12">
        <f t="shared" si="237"/>
        <v>1</v>
      </c>
      <c r="N1049" s="13"/>
    </row>
    <row r="1050" spans="1:14" ht="18" customHeight="1">
      <c r="A1050" s="10"/>
      <c r="B1050" s="291"/>
      <c r="C1050" s="302">
        <v>551</v>
      </c>
      <c r="D1050" s="303" t="s">
        <v>194</v>
      </c>
      <c r="E1050" s="281">
        <f aca="true" t="shared" si="240" ref="E1050:E1057">F1050+G1050+H1050</f>
        <v>0</v>
      </c>
      <c r="F1050" s="152"/>
      <c r="G1050" s="153"/>
      <c r="H1050" s="1418"/>
      <c r="I1050" s="152">
        <v>4413</v>
      </c>
      <c r="J1050" s="153"/>
      <c r="K1050" s="1418"/>
      <c r="L1050" s="281">
        <f aca="true" t="shared" si="241" ref="L1050:L1057">I1050+J1050+K1050</f>
        <v>4413</v>
      </c>
      <c r="M1050" s="12">
        <f t="shared" si="237"/>
        <v>1</v>
      </c>
      <c r="N1050" s="13"/>
    </row>
    <row r="1051" spans="1:14" ht="15.75">
      <c r="A1051" s="10"/>
      <c r="B1051" s="291"/>
      <c r="C1051" s="304">
        <v>552</v>
      </c>
      <c r="D1051" s="305" t="s">
        <v>906</v>
      </c>
      <c r="E1051" s="295">
        <f t="shared" si="240"/>
        <v>0</v>
      </c>
      <c r="F1051" s="158"/>
      <c r="G1051" s="159"/>
      <c r="H1051" s="1420"/>
      <c r="I1051" s="158">
        <v>1236</v>
      </c>
      <c r="J1051" s="159"/>
      <c r="K1051" s="1420"/>
      <c r="L1051" s="295">
        <f t="shared" si="241"/>
        <v>1236</v>
      </c>
      <c r="M1051" s="12">
        <f t="shared" si="237"/>
        <v>1</v>
      </c>
      <c r="N1051" s="13"/>
    </row>
    <row r="1052" spans="1:14" ht="15.75">
      <c r="A1052" s="10"/>
      <c r="B1052" s="306"/>
      <c r="C1052" s="304">
        <v>558</v>
      </c>
      <c r="D1052" s="307" t="s">
        <v>868</v>
      </c>
      <c r="E1052" s="295">
        <f>F1052+G1052+H1052</f>
        <v>0</v>
      </c>
      <c r="F1052" s="488">
        <v>0</v>
      </c>
      <c r="G1052" s="489">
        <v>0</v>
      </c>
      <c r="H1052" s="160">
        <v>0</v>
      </c>
      <c r="I1052" s="488">
        <v>0</v>
      </c>
      <c r="J1052" s="489">
        <v>0</v>
      </c>
      <c r="K1052" s="160">
        <v>0</v>
      </c>
      <c r="L1052" s="295">
        <f>I1052+J1052+K1052</f>
        <v>0</v>
      </c>
      <c r="M1052" s="12">
        <f t="shared" si="237"/>
      </c>
      <c r="N1052" s="13"/>
    </row>
    <row r="1053" spans="1:14" ht="15.75">
      <c r="A1053" s="10"/>
      <c r="B1053" s="306"/>
      <c r="C1053" s="304">
        <v>560</v>
      </c>
      <c r="D1053" s="307" t="s">
        <v>195</v>
      </c>
      <c r="E1053" s="295">
        <f t="shared" si="240"/>
        <v>0</v>
      </c>
      <c r="F1053" s="158"/>
      <c r="G1053" s="159"/>
      <c r="H1053" s="1420"/>
      <c r="I1053" s="158">
        <v>1804</v>
      </c>
      <c r="J1053" s="159"/>
      <c r="K1053" s="1420"/>
      <c r="L1053" s="295">
        <f t="shared" si="241"/>
        <v>1804</v>
      </c>
      <c r="M1053" s="12">
        <f t="shared" si="237"/>
        <v>1</v>
      </c>
      <c r="N1053" s="13"/>
    </row>
    <row r="1054" spans="1:14" ht="15.75">
      <c r="A1054" s="10"/>
      <c r="B1054" s="306"/>
      <c r="C1054" s="304">
        <v>580</v>
      </c>
      <c r="D1054" s="305" t="s">
        <v>196</v>
      </c>
      <c r="E1054" s="295">
        <f t="shared" si="240"/>
        <v>0</v>
      </c>
      <c r="F1054" s="158"/>
      <c r="G1054" s="159"/>
      <c r="H1054" s="1420"/>
      <c r="I1054" s="158">
        <v>932</v>
      </c>
      <c r="J1054" s="159"/>
      <c r="K1054" s="1420"/>
      <c r="L1054" s="295">
        <f t="shared" si="241"/>
        <v>932</v>
      </c>
      <c r="M1054" s="12">
        <f t="shared" si="237"/>
        <v>1</v>
      </c>
      <c r="N1054" s="13"/>
    </row>
    <row r="1055" spans="1:14" ht="30">
      <c r="A1055" s="10"/>
      <c r="B1055" s="291"/>
      <c r="C1055" s="304">
        <v>588</v>
      </c>
      <c r="D1055" s="305" t="s">
        <v>870</v>
      </c>
      <c r="E1055" s="295">
        <f>F1055+G1055+H1055</f>
        <v>0</v>
      </c>
      <c r="F1055" s="488">
        <v>0</v>
      </c>
      <c r="G1055" s="489">
        <v>0</v>
      </c>
      <c r="H1055" s="160">
        <v>0</v>
      </c>
      <c r="I1055" s="488">
        <v>0</v>
      </c>
      <c r="J1055" s="489">
        <v>0</v>
      </c>
      <c r="K1055" s="160">
        <v>0</v>
      </c>
      <c r="L1055" s="295">
        <f>I1055+J1055+K1055</f>
        <v>0</v>
      </c>
      <c r="M1055" s="12">
        <f t="shared" si="237"/>
      </c>
      <c r="N1055" s="13"/>
    </row>
    <row r="1056" spans="1:14" ht="31.5">
      <c r="A1056" s="10"/>
      <c r="B1056" s="291"/>
      <c r="C1056" s="308">
        <v>590</v>
      </c>
      <c r="D1056" s="309" t="s">
        <v>197</v>
      </c>
      <c r="E1056" s="287">
        <f t="shared" si="240"/>
        <v>0</v>
      </c>
      <c r="F1056" s="173"/>
      <c r="G1056" s="174"/>
      <c r="H1056" s="1421"/>
      <c r="I1056" s="173"/>
      <c r="J1056" s="174"/>
      <c r="K1056" s="1421"/>
      <c r="L1056" s="287">
        <f t="shared" si="241"/>
        <v>0</v>
      </c>
      <c r="M1056" s="12">
        <f t="shared" si="237"/>
      </c>
      <c r="N1056" s="13"/>
    </row>
    <row r="1057" spans="1:14" ht="15.75">
      <c r="A1057" s="22">
        <v>5</v>
      </c>
      <c r="B1057" s="272">
        <v>800</v>
      </c>
      <c r="C1057" s="1762" t="s">
        <v>198</v>
      </c>
      <c r="D1057" s="1763"/>
      <c r="E1057" s="310">
        <f t="shared" si="240"/>
        <v>0</v>
      </c>
      <c r="F1057" s="1422"/>
      <c r="G1057" s="1423"/>
      <c r="H1057" s="1424"/>
      <c r="I1057" s="1422"/>
      <c r="J1057" s="1423"/>
      <c r="K1057" s="1424"/>
      <c r="L1057" s="310">
        <f t="shared" si="241"/>
        <v>0</v>
      </c>
      <c r="M1057" s="12">
        <f t="shared" si="237"/>
      </c>
      <c r="N1057" s="13"/>
    </row>
    <row r="1058" spans="1:14" ht="15.75">
      <c r="A1058" s="23">
        <v>10</v>
      </c>
      <c r="B1058" s="272">
        <v>1000</v>
      </c>
      <c r="C1058" s="1758" t="s">
        <v>199</v>
      </c>
      <c r="D1058" s="1759"/>
      <c r="E1058" s="310">
        <f aca="true" t="shared" si="242" ref="E1058:L1058">SUM(E1059:E1075)</f>
        <v>0</v>
      </c>
      <c r="F1058" s="274">
        <f t="shared" si="242"/>
        <v>0</v>
      </c>
      <c r="G1058" s="275">
        <f t="shared" si="242"/>
        <v>0</v>
      </c>
      <c r="H1058" s="276">
        <f>SUM(H1059:H1075)</f>
        <v>0</v>
      </c>
      <c r="I1058" s="274">
        <f t="shared" si="242"/>
        <v>1955</v>
      </c>
      <c r="J1058" s="275">
        <f t="shared" si="242"/>
        <v>0</v>
      </c>
      <c r="K1058" s="276">
        <f t="shared" si="242"/>
        <v>0</v>
      </c>
      <c r="L1058" s="310">
        <f t="shared" si="242"/>
        <v>1955</v>
      </c>
      <c r="M1058" s="12">
        <f t="shared" si="237"/>
        <v>1</v>
      </c>
      <c r="N1058" s="13"/>
    </row>
    <row r="1059" spans="1:14" ht="15.75">
      <c r="A1059" s="23">
        <v>15</v>
      </c>
      <c r="B1059" s="292"/>
      <c r="C1059" s="279">
        <v>1011</v>
      </c>
      <c r="D1059" s="311" t="s">
        <v>200</v>
      </c>
      <c r="E1059" s="281">
        <f aca="true" t="shared" si="243" ref="E1059:E1075">F1059+G1059+H1059</f>
        <v>0</v>
      </c>
      <c r="F1059" s="152"/>
      <c r="G1059" s="153"/>
      <c r="H1059" s="1418"/>
      <c r="I1059" s="152"/>
      <c r="J1059" s="153"/>
      <c r="K1059" s="1418"/>
      <c r="L1059" s="281">
        <f aca="true" t="shared" si="244" ref="L1059:L1075">I1059+J1059+K1059</f>
        <v>0</v>
      </c>
      <c r="M1059" s="12">
        <f t="shared" si="237"/>
      </c>
      <c r="N1059" s="13"/>
    </row>
    <row r="1060" spans="1:14" ht="15.75">
      <c r="A1060" s="22">
        <v>35</v>
      </c>
      <c r="B1060" s="292"/>
      <c r="C1060" s="293">
        <v>1012</v>
      </c>
      <c r="D1060" s="294" t="s">
        <v>201</v>
      </c>
      <c r="E1060" s="295">
        <f t="shared" si="243"/>
        <v>0</v>
      </c>
      <c r="F1060" s="158"/>
      <c r="G1060" s="159"/>
      <c r="H1060" s="1420"/>
      <c r="I1060" s="158"/>
      <c r="J1060" s="159"/>
      <c r="K1060" s="1420"/>
      <c r="L1060" s="295">
        <f t="shared" si="244"/>
        <v>0</v>
      </c>
      <c r="M1060" s="12">
        <f t="shared" si="237"/>
      </c>
      <c r="N1060" s="13"/>
    </row>
    <row r="1061" spans="1:14" ht="15.75">
      <c r="A1061" s="23">
        <v>40</v>
      </c>
      <c r="B1061" s="292"/>
      <c r="C1061" s="293">
        <v>1013</v>
      </c>
      <c r="D1061" s="294" t="s">
        <v>202</v>
      </c>
      <c r="E1061" s="295">
        <f t="shared" si="243"/>
        <v>0</v>
      </c>
      <c r="F1061" s="158"/>
      <c r="G1061" s="159"/>
      <c r="H1061" s="1420"/>
      <c r="I1061" s="158"/>
      <c r="J1061" s="159"/>
      <c r="K1061" s="1420"/>
      <c r="L1061" s="295">
        <f t="shared" si="244"/>
        <v>0</v>
      </c>
      <c r="M1061" s="12">
        <f t="shared" si="237"/>
      </c>
      <c r="N1061" s="13"/>
    </row>
    <row r="1062" spans="1:14" ht="15.75">
      <c r="A1062" s="23">
        <v>45</v>
      </c>
      <c r="B1062" s="292"/>
      <c r="C1062" s="293">
        <v>1014</v>
      </c>
      <c r="D1062" s="294" t="s">
        <v>203</v>
      </c>
      <c r="E1062" s="295">
        <f t="shared" si="243"/>
        <v>0</v>
      </c>
      <c r="F1062" s="158"/>
      <c r="G1062" s="159"/>
      <c r="H1062" s="1420"/>
      <c r="I1062" s="158"/>
      <c r="J1062" s="159"/>
      <c r="K1062" s="1420"/>
      <c r="L1062" s="295">
        <f t="shared" si="244"/>
        <v>0</v>
      </c>
      <c r="M1062" s="12">
        <f t="shared" si="237"/>
      </c>
      <c r="N1062" s="13"/>
    </row>
    <row r="1063" spans="1:14" ht="15.75">
      <c r="A1063" s="23">
        <v>50</v>
      </c>
      <c r="B1063" s="292"/>
      <c r="C1063" s="293">
        <v>1015</v>
      </c>
      <c r="D1063" s="294" t="s">
        <v>204</v>
      </c>
      <c r="E1063" s="295">
        <f t="shared" si="243"/>
        <v>0</v>
      </c>
      <c r="F1063" s="158"/>
      <c r="G1063" s="159"/>
      <c r="H1063" s="1420"/>
      <c r="I1063" s="158">
        <v>1742</v>
      </c>
      <c r="J1063" s="159"/>
      <c r="K1063" s="1420"/>
      <c r="L1063" s="295">
        <f t="shared" si="244"/>
        <v>1742</v>
      </c>
      <c r="M1063" s="12">
        <f t="shared" si="237"/>
        <v>1</v>
      </c>
      <c r="N1063" s="13"/>
    </row>
    <row r="1064" spans="1:14" ht="15.75">
      <c r="A1064" s="23">
        <v>55</v>
      </c>
      <c r="B1064" s="292"/>
      <c r="C1064" s="312">
        <v>1016</v>
      </c>
      <c r="D1064" s="313" t="s">
        <v>205</v>
      </c>
      <c r="E1064" s="314">
        <f t="shared" si="243"/>
        <v>0</v>
      </c>
      <c r="F1064" s="164"/>
      <c r="G1064" s="165"/>
      <c r="H1064" s="1419"/>
      <c r="I1064" s="164"/>
      <c r="J1064" s="165"/>
      <c r="K1064" s="1419"/>
      <c r="L1064" s="314">
        <f t="shared" si="244"/>
        <v>0</v>
      </c>
      <c r="M1064" s="12">
        <f t="shared" si="237"/>
      </c>
      <c r="N1064" s="13"/>
    </row>
    <row r="1065" spans="1:14" ht="15.75">
      <c r="A1065" s="23">
        <v>60</v>
      </c>
      <c r="B1065" s="278"/>
      <c r="C1065" s="318">
        <v>1020</v>
      </c>
      <c r="D1065" s="319" t="s">
        <v>206</v>
      </c>
      <c r="E1065" s="320">
        <f t="shared" si="243"/>
        <v>0</v>
      </c>
      <c r="F1065" s="454"/>
      <c r="G1065" s="455"/>
      <c r="H1065" s="1428"/>
      <c r="I1065" s="454">
        <v>213</v>
      </c>
      <c r="J1065" s="455"/>
      <c r="K1065" s="1428"/>
      <c r="L1065" s="320">
        <f t="shared" si="244"/>
        <v>213</v>
      </c>
      <c r="M1065" s="12">
        <f t="shared" si="237"/>
        <v>1</v>
      </c>
      <c r="N1065" s="13"/>
    </row>
    <row r="1066" spans="1:14" ht="15.75">
      <c r="A1066" s="22">
        <v>65</v>
      </c>
      <c r="B1066" s="292"/>
      <c r="C1066" s="324">
        <v>1030</v>
      </c>
      <c r="D1066" s="325" t="s">
        <v>207</v>
      </c>
      <c r="E1066" s="326">
        <f t="shared" si="243"/>
        <v>0</v>
      </c>
      <c r="F1066" s="449"/>
      <c r="G1066" s="450"/>
      <c r="H1066" s="1425"/>
      <c r="I1066" s="449"/>
      <c r="J1066" s="450"/>
      <c r="K1066" s="1425"/>
      <c r="L1066" s="326">
        <f t="shared" si="244"/>
        <v>0</v>
      </c>
      <c r="M1066" s="12">
        <f t="shared" si="237"/>
      </c>
      <c r="N1066" s="13"/>
    </row>
    <row r="1067" spans="1:14" ht="15.75">
      <c r="A1067" s="23">
        <v>70</v>
      </c>
      <c r="B1067" s="292"/>
      <c r="C1067" s="318">
        <v>1051</v>
      </c>
      <c r="D1067" s="331" t="s">
        <v>208</v>
      </c>
      <c r="E1067" s="320">
        <f t="shared" si="243"/>
        <v>0</v>
      </c>
      <c r="F1067" s="454"/>
      <c r="G1067" s="455"/>
      <c r="H1067" s="1428"/>
      <c r="I1067" s="454"/>
      <c r="J1067" s="455"/>
      <c r="K1067" s="1428"/>
      <c r="L1067" s="320">
        <f t="shared" si="244"/>
        <v>0</v>
      </c>
      <c r="M1067" s="12">
        <f t="shared" si="237"/>
      </c>
      <c r="N1067" s="13"/>
    </row>
    <row r="1068" spans="1:14" ht="15.75">
      <c r="A1068" s="23">
        <v>75</v>
      </c>
      <c r="B1068" s="292"/>
      <c r="C1068" s="293">
        <v>1052</v>
      </c>
      <c r="D1068" s="294" t="s">
        <v>209</v>
      </c>
      <c r="E1068" s="295">
        <f t="shared" si="243"/>
        <v>0</v>
      </c>
      <c r="F1068" s="158"/>
      <c r="G1068" s="159"/>
      <c r="H1068" s="1420"/>
      <c r="I1068" s="158"/>
      <c r="J1068" s="159"/>
      <c r="K1068" s="1420"/>
      <c r="L1068" s="295">
        <f t="shared" si="244"/>
        <v>0</v>
      </c>
      <c r="M1068" s="12">
        <f t="shared" si="237"/>
      </c>
      <c r="N1068" s="13"/>
    </row>
    <row r="1069" spans="1:14" ht="15.75">
      <c r="A1069" s="23">
        <v>80</v>
      </c>
      <c r="B1069" s="292"/>
      <c r="C1069" s="324">
        <v>1053</v>
      </c>
      <c r="D1069" s="325" t="s">
        <v>871</v>
      </c>
      <c r="E1069" s="326">
        <f t="shared" si="243"/>
        <v>0</v>
      </c>
      <c r="F1069" s="449"/>
      <c r="G1069" s="450"/>
      <c r="H1069" s="1425"/>
      <c r="I1069" s="449"/>
      <c r="J1069" s="450"/>
      <c r="K1069" s="1425"/>
      <c r="L1069" s="326">
        <f t="shared" si="244"/>
        <v>0</v>
      </c>
      <c r="M1069" s="12">
        <f t="shared" si="237"/>
      </c>
      <c r="N1069" s="13"/>
    </row>
    <row r="1070" spans="1:14" ht="15.75">
      <c r="A1070" s="23">
        <v>80</v>
      </c>
      <c r="B1070" s="292"/>
      <c r="C1070" s="318">
        <v>1062</v>
      </c>
      <c r="D1070" s="319" t="s">
        <v>210</v>
      </c>
      <c r="E1070" s="320">
        <f t="shared" si="243"/>
        <v>0</v>
      </c>
      <c r="F1070" s="454"/>
      <c r="G1070" s="455"/>
      <c r="H1070" s="1428"/>
      <c r="I1070" s="454"/>
      <c r="J1070" s="455"/>
      <c r="K1070" s="1428"/>
      <c r="L1070" s="320">
        <f t="shared" si="244"/>
        <v>0</v>
      </c>
      <c r="M1070" s="12">
        <f t="shared" si="237"/>
      </c>
      <c r="N1070" s="13"/>
    </row>
    <row r="1071" spans="1:14" ht="15.75">
      <c r="A1071" s="23">
        <v>85</v>
      </c>
      <c r="B1071" s="292"/>
      <c r="C1071" s="324">
        <v>1063</v>
      </c>
      <c r="D1071" s="332" t="s">
        <v>798</v>
      </c>
      <c r="E1071" s="326">
        <f t="shared" si="243"/>
        <v>0</v>
      </c>
      <c r="F1071" s="449"/>
      <c r="G1071" s="450"/>
      <c r="H1071" s="1425"/>
      <c r="I1071" s="449"/>
      <c r="J1071" s="450"/>
      <c r="K1071" s="1425"/>
      <c r="L1071" s="326">
        <f t="shared" si="244"/>
        <v>0</v>
      </c>
      <c r="M1071" s="12">
        <f t="shared" si="237"/>
      </c>
      <c r="N1071" s="13"/>
    </row>
    <row r="1072" spans="1:14" ht="15.75">
      <c r="A1072" s="23">
        <v>90</v>
      </c>
      <c r="B1072" s="292"/>
      <c r="C1072" s="333">
        <v>1069</v>
      </c>
      <c r="D1072" s="334" t="s">
        <v>211</v>
      </c>
      <c r="E1072" s="335">
        <f t="shared" si="243"/>
        <v>0</v>
      </c>
      <c r="F1072" s="600"/>
      <c r="G1072" s="601"/>
      <c r="H1072" s="1427"/>
      <c r="I1072" s="600"/>
      <c r="J1072" s="601"/>
      <c r="K1072" s="1427"/>
      <c r="L1072" s="335">
        <f t="shared" si="244"/>
        <v>0</v>
      </c>
      <c r="M1072" s="12">
        <f t="shared" si="237"/>
      </c>
      <c r="N1072" s="13"/>
    </row>
    <row r="1073" spans="1:14" ht="15.75">
      <c r="A1073" s="23">
        <v>90</v>
      </c>
      <c r="B1073" s="278"/>
      <c r="C1073" s="318">
        <v>1091</v>
      </c>
      <c r="D1073" s="331" t="s">
        <v>907</v>
      </c>
      <c r="E1073" s="320">
        <f t="shared" si="243"/>
        <v>0</v>
      </c>
      <c r="F1073" s="454"/>
      <c r="G1073" s="455"/>
      <c r="H1073" s="1428"/>
      <c r="I1073" s="454"/>
      <c r="J1073" s="455"/>
      <c r="K1073" s="1428"/>
      <c r="L1073" s="320">
        <f t="shared" si="244"/>
        <v>0</v>
      </c>
      <c r="M1073" s="12">
        <f t="shared" si="237"/>
      </c>
      <c r="N1073" s="13"/>
    </row>
    <row r="1074" spans="1:14" ht="15.75">
      <c r="A1074" s="22">
        <v>115</v>
      </c>
      <c r="B1074" s="292"/>
      <c r="C1074" s="293">
        <v>1092</v>
      </c>
      <c r="D1074" s="294" t="s">
        <v>304</v>
      </c>
      <c r="E1074" s="295">
        <f t="shared" si="243"/>
        <v>0</v>
      </c>
      <c r="F1074" s="158"/>
      <c r="G1074" s="159"/>
      <c r="H1074" s="1420"/>
      <c r="I1074" s="158"/>
      <c r="J1074" s="159"/>
      <c r="K1074" s="1420"/>
      <c r="L1074" s="295">
        <f t="shared" si="244"/>
        <v>0</v>
      </c>
      <c r="M1074" s="12">
        <f t="shared" si="237"/>
      </c>
      <c r="N1074" s="13"/>
    </row>
    <row r="1075" spans="1:14" ht="15.75">
      <c r="A1075" s="22">
        <v>125</v>
      </c>
      <c r="B1075" s="292"/>
      <c r="C1075" s="285">
        <v>1098</v>
      </c>
      <c r="D1075" s="339" t="s">
        <v>212</v>
      </c>
      <c r="E1075" s="287">
        <f t="shared" si="243"/>
        <v>0</v>
      </c>
      <c r="F1075" s="173"/>
      <c r="G1075" s="174"/>
      <c r="H1075" s="1421"/>
      <c r="I1075" s="173"/>
      <c r="J1075" s="174"/>
      <c r="K1075" s="1421"/>
      <c r="L1075" s="287">
        <f t="shared" si="244"/>
        <v>0</v>
      </c>
      <c r="M1075" s="12">
        <f t="shared" si="237"/>
      </c>
      <c r="N1075" s="13"/>
    </row>
    <row r="1076" spans="1:14" ht="15.75">
      <c r="A1076" s="23">
        <v>130</v>
      </c>
      <c r="B1076" s="272">
        <v>1900</v>
      </c>
      <c r="C1076" s="1750" t="s">
        <v>271</v>
      </c>
      <c r="D1076" s="1751"/>
      <c r="E1076" s="310">
        <f aca="true" t="shared" si="245" ref="E1076:L1076">SUM(E1077:E1079)</f>
        <v>0</v>
      </c>
      <c r="F1076" s="274">
        <f t="shared" si="245"/>
        <v>0</v>
      </c>
      <c r="G1076" s="275">
        <f t="shared" si="245"/>
        <v>0</v>
      </c>
      <c r="H1076" s="276">
        <f>SUM(H1077:H1079)</f>
        <v>0</v>
      </c>
      <c r="I1076" s="274">
        <f t="shared" si="245"/>
        <v>0</v>
      </c>
      <c r="J1076" s="275">
        <f t="shared" si="245"/>
        <v>0</v>
      </c>
      <c r="K1076" s="276">
        <f t="shared" si="245"/>
        <v>0</v>
      </c>
      <c r="L1076" s="310">
        <f t="shared" si="245"/>
        <v>0</v>
      </c>
      <c r="M1076" s="12">
        <f t="shared" si="237"/>
      </c>
      <c r="N1076" s="13"/>
    </row>
    <row r="1077" spans="1:14" ht="31.5">
      <c r="A1077" s="23">
        <v>135</v>
      </c>
      <c r="B1077" s="292"/>
      <c r="C1077" s="279">
        <v>1901</v>
      </c>
      <c r="D1077" s="340" t="s">
        <v>908</v>
      </c>
      <c r="E1077" s="281">
        <f>F1077+G1077+H1077</f>
        <v>0</v>
      </c>
      <c r="F1077" s="152"/>
      <c r="G1077" s="153"/>
      <c r="H1077" s="1418"/>
      <c r="I1077" s="152"/>
      <c r="J1077" s="153"/>
      <c r="K1077" s="1418"/>
      <c r="L1077" s="281">
        <f>I1077+J1077+K1077</f>
        <v>0</v>
      </c>
      <c r="M1077" s="12">
        <f t="shared" si="237"/>
      </c>
      <c r="N1077" s="13"/>
    </row>
    <row r="1078" spans="1:14" ht="31.5">
      <c r="A1078" s="23">
        <v>140</v>
      </c>
      <c r="B1078" s="341"/>
      <c r="C1078" s="293">
        <v>1981</v>
      </c>
      <c r="D1078" s="342" t="s">
        <v>909</v>
      </c>
      <c r="E1078" s="295">
        <f>F1078+G1078+H1078</f>
        <v>0</v>
      </c>
      <c r="F1078" s="158"/>
      <c r="G1078" s="159"/>
      <c r="H1078" s="1420"/>
      <c r="I1078" s="158"/>
      <c r="J1078" s="159"/>
      <c r="K1078" s="1420"/>
      <c r="L1078" s="295">
        <f>I1078+J1078+K1078</f>
        <v>0</v>
      </c>
      <c r="M1078" s="12">
        <f t="shared" si="237"/>
      </c>
      <c r="N1078" s="13"/>
    </row>
    <row r="1079" spans="1:14" ht="31.5">
      <c r="A1079" s="23">
        <v>145</v>
      </c>
      <c r="B1079" s="292"/>
      <c r="C1079" s="285">
        <v>1991</v>
      </c>
      <c r="D1079" s="343" t="s">
        <v>910</v>
      </c>
      <c r="E1079" s="287">
        <f>F1079+G1079+H1079</f>
        <v>0</v>
      </c>
      <c r="F1079" s="173"/>
      <c r="G1079" s="174"/>
      <c r="H1079" s="1421"/>
      <c r="I1079" s="173"/>
      <c r="J1079" s="174"/>
      <c r="K1079" s="1421"/>
      <c r="L1079" s="287">
        <f>I1079+J1079+K1079</f>
        <v>0</v>
      </c>
      <c r="M1079" s="12">
        <f t="shared" si="237"/>
      </c>
      <c r="N1079" s="13"/>
    </row>
    <row r="1080" spans="1:14" ht="15.75">
      <c r="A1080" s="23">
        <v>150</v>
      </c>
      <c r="B1080" s="272">
        <v>2100</v>
      </c>
      <c r="C1080" s="1750" t="s">
        <v>719</v>
      </c>
      <c r="D1080" s="1751"/>
      <c r="E1080" s="310">
        <f aca="true" t="shared" si="246" ref="E1080:L1080">SUM(E1081:E1085)</f>
        <v>0</v>
      </c>
      <c r="F1080" s="274">
        <f t="shared" si="246"/>
        <v>0</v>
      </c>
      <c r="G1080" s="275">
        <f t="shared" si="246"/>
        <v>0</v>
      </c>
      <c r="H1080" s="276">
        <f>SUM(H1081:H1085)</f>
        <v>0</v>
      </c>
      <c r="I1080" s="274">
        <f t="shared" si="246"/>
        <v>0</v>
      </c>
      <c r="J1080" s="275">
        <f t="shared" si="246"/>
        <v>0</v>
      </c>
      <c r="K1080" s="276">
        <f t="shared" si="246"/>
        <v>0</v>
      </c>
      <c r="L1080" s="310">
        <f t="shared" si="246"/>
        <v>0</v>
      </c>
      <c r="M1080" s="12">
        <f t="shared" si="237"/>
      </c>
      <c r="N1080" s="13"/>
    </row>
    <row r="1081" spans="1:14" ht="15.75">
      <c r="A1081" s="23">
        <v>155</v>
      </c>
      <c r="B1081" s="292"/>
      <c r="C1081" s="279">
        <v>2110</v>
      </c>
      <c r="D1081" s="344" t="s">
        <v>213</v>
      </c>
      <c r="E1081" s="281">
        <f>F1081+G1081+H1081</f>
        <v>0</v>
      </c>
      <c r="F1081" s="152"/>
      <c r="G1081" s="153"/>
      <c r="H1081" s="1418"/>
      <c r="I1081" s="152"/>
      <c r="J1081" s="153"/>
      <c r="K1081" s="1418"/>
      <c r="L1081" s="281">
        <f>I1081+J1081+K1081</f>
        <v>0</v>
      </c>
      <c r="M1081" s="12">
        <f t="shared" si="237"/>
      </c>
      <c r="N1081" s="13"/>
    </row>
    <row r="1082" spans="1:14" ht="15.75">
      <c r="A1082" s="23">
        <v>160</v>
      </c>
      <c r="B1082" s="341"/>
      <c r="C1082" s="293">
        <v>2120</v>
      </c>
      <c r="D1082" s="300" t="s">
        <v>214</v>
      </c>
      <c r="E1082" s="295">
        <f>F1082+G1082+H1082</f>
        <v>0</v>
      </c>
      <c r="F1082" s="158"/>
      <c r="G1082" s="159"/>
      <c r="H1082" s="1420"/>
      <c r="I1082" s="158"/>
      <c r="J1082" s="159"/>
      <c r="K1082" s="1420"/>
      <c r="L1082" s="295">
        <f>I1082+J1082+K1082</f>
        <v>0</v>
      </c>
      <c r="M1082" s="12">
        <f t="shared" si="237"/>
      </c>
      <c r="N1082" s="13"/>
    </row>
    <row r="1083" spans="1:14" ht="15.75">
      <c r="A1083" s="23">
        <v>165</v>
      </c>
      <c r="B1083" s="341"/>
      <c r="C1083" s="293">
        <v>2125</v>
      </c>
      <c r="D1083" s="300" t="s">
        <v>215</v>
      </c>
      <c r="E1083" s="295">
        <f>F1083+G1083+H1083</f>
        <v>0</v>
      </c>
      <c r="F1083" s="488">
        <v>0</v>
      </c>
      <c r="G1083" s="489">
        <v>0</v>
      </c>
      <c r="H1083" s="160">
        <v>0</v>
      </c>
      <c r="I1083" s="488">
        <v>0</v>
      </c>
      <c r="J1083" s="489">
        <v>0</v>
      </c>
      <c r="K1083" s="160">
        <v>0</v>
      </c>
      <c r="L1083" s="295">
        <f>I1083+J1083+K1083</f>
        <v>0</v>
      </c>
      <c r="M1083" s="12">
        <f t="shared" si="237"/>
      </c>
      <c r="N1083" s="13"/>
    </row>
    <row r="1084" spans="1:14" ht="15.75">
      <c r="A1084" s="23">
        <v>175</v>
      </c>
      <c r="B1084" s="291"/>
      <c r="C1084" s="293">
        <v>2140</v>
      </c>
      <c r="D1084" s="300" t="s">
        <v>216</v>
      </c>
      <c r="E1084" s="295">
        <f>F1084+G1084+H1084</f>
        <v>0</v>
      </c>
      <c r="F1084" s="488">
        <v>0</v>
      </c>
      <c r="G1084" s="489">
        <v>0</v>
      </c>
      <c r="H1084" s="160">
        <v>0</v>
      </c>
      <c r="I1084" s="488">
        <v>0</v>
      </c>
      <c r="J1084" s="489">
        <v>0</v>
      </c>
      <c r="K1084" s="160">
        <v>0</v>
      </c>
      <c r="L1084" s="295">
        <f>I1084+J1084+K1084</f>
        <v>0</v>
      </c>
      <c r="M1084" s="12">
        <f t="shared" si="237"/>
      </c>
      <c r="N1084" s="13"/>
    </row>
    <row r="1085" spans="1:14" ht="15.75">
      <c r="A1085" s="23">
        <v>180</v>
      </c>
      <c r="B1085" s="292"/>
      <c r="C1085" s="285">
        <v>2190</v>
      </c>
      <c r="D1085" s="345" t="s">
        <v>217</v>
      </c>
      <c r="E1085" s="287">
        <f>F1085+G1085+H1085</f>
        <v>0</v>
      </c>
      <c r="F1085" s="173"/>
      <c r="G1085" s="174"/>
      <c r="H1085" s="1421"/>
      <c r="I1085" s="173"/>
      <c r="J1085" s="174"/>
      <c r="K1085" s="1421"/>
      <c r="L1085" s="287">
        <f>I1085+J1085+K1085</f>
        <v>0</v>
      </c>
      <c r="M1085" s="12">
        <f t="shared" si="237"/>
      </c>
      <c r="N1085" s="13"/>
    </row>
    <row r="1086" spans="1:14" ht="15.75">
      <c r="A1086" s="23">
        <v>185</v>
      </c>
      <c r="B1086" s="272">
        <v>2200</v>
      </c>
      <c r="C1086" s="1750" t="s">
        <v>218</v>
      </c>
      <c r="D1086" s="1751"/>
      <c r="E1086" s="310">
        <f aca="true" t="shared" si="247" ref="E1086:L1086">SUM(E1087:E1088)</f>
        <v>0</v>
      </c>
      <c r="F1086" s="274">
        <f t="shared" si="247"/>
        <v>0</v>
      </c>
      <c r="G1086" s="275">
        <f t="shared" si="247"/>
        <v>0</v>
      </c>
      <c r="H1086" s="276">
        <f>SUM(H1087:H1088)</f>
        <v>0</v>
      </c>
      <c r="I1086" s="274">
        <f t="shared" si="247"/>
        <v>0</v>
      </c>
      <c r="J1086" s="275">
        <f t="shared" si="247"/>
        <v>0</v>
      </c>
      <c r="K1086" s="276">
        <f t="shared" si="247"/>
        <v>0</v>
      </c>
      <c r="L1086" s="310">
        <f t="shared" si="247"/>
        <v>0</v>
      </c>
      <c r="M1086" s="12">
        <f t="shared" si="237"/>
      </c>
      <c r="N1086" s="13"/>
    </row>
    <row r="1087" spans="1:14" ht="15.75">
      <c r="A1087" s="23">
        <v>190</v>
      </c>
      <c r="B1087" s="292"/>
      <c r="C1087" s="279">
        <v>2221</v>
      </c>
      <c r="D1087" s="280" t="s">
        <v>305</v>
      </c>
      <c r="E1087" s="281">
        <f aca="true" t="shared" si="248" ref="E1087:E1092">F1087+G1087+H1087</f>
        <v>0</v>
      </c>
      <c r="F1087" s="152"/>
      <c r="G1087" s="153"/>
      <c r="H1087" s="1418"/>
      <c r="I1087" s="152"/>
      <c r="J1087" s="153"/>
      <c r="K1087" s="1418"/>
      <c r="L1087" s="281">
        <f aca="true" t="shared" si="249" ref="L1087:L1092">I1087+J1087+K1087</f>
        <v>0</v>
      </c>
      <c r="M1087" s="12">
        <f t="shared" si="237"/>
      </c>
      <c r="N1087" s="13"/>
    </row>
    <row r="1088" spans="1:14" ht="15.75">
      <c r="A1088" s="23">
        <v>200</v>
      </c>
      <c r="B1088" s="292"/>
      <c r="C1088" s="285">
        <v>2224</v>
      </c>
      <c r="D1088" s="286" t="s">
        <v>219</v>
      </c>
      <c r="E1088" s="287">
        <f t="shared" si="248"/>
        <v>0</v>
      </c>
      <c r="F1088" s="173"/>
      <c r="G1088" s="174"/>
      <c r="H1088" s="1421"/>
      <c r="I1088" s="173"/>
      <c r="J1088" s="174"/>
      <c r="K1088" s="1421"/>
      <c r="L1088" s="287">
        <f t="shared" si="249"/>
        <v>0</v>
      </c>
      <c r="M1088" s="12">
        <f t="shared" si="237"/>
      </c>
      <c r="N1088" s="13"/>
    </row>
    <row r="1089" spans="1:14" ht="15.75">
      <c r="A1089" s="23">
        <v>200</v>
      </c>
      <c r="B1089" s="272">
        <v>2500</v>
      </c>
      <c r="C1089" s="1750" t="s">
        <v>220</v>
      </c>
      <c r="D1089" s="1751"/>
      <c r="E1089" s="310">
        <f t="shared" si="248"/>
        <v>0</v>
      </c>
      <c r="F1089" s="1422"/>
      <c r="G1089" s="1423"/>
      <c r="H1089" s="1424"/>
      <c r="I1089" s="1422"/>
      <c r="J1089" s="1423"/>
      <c r="K1089" s="1424"/>
      <c r="L1089" s="310">
        <f t="shared" si="249"/>
        <v>0</v>
      </c>
      <c r="M1089" s="12">
        <f t="shared" si="237"/>
      </c>
      <c r="N1089" s="13"/>
    </row>
    <row r="1090" spans="1:14" ht="15.75">
      <c r="A1090" s="23">
        <v>205</v>
      </c>
      <c r="B1090" s="272">
        <v>2600</v>
      </c>
      <c r="C1090" s="1756" t="s">
        <v>221</v>
      </c>
      <c r="D1090" s="1757"/>
      <c r="E1090" s="310">
        <f t="shared" si="248"/>
        <v>0</v>
      </c>
      <c r="F1090" s="1422"/>
      <c r="G1090" s="1423"/>
      <c r="H1090" s="1424"/>
      <c r="I1090" s="1422"/>
      <c r="J1090" s="1423"/>
      <c r="K1090" s="1424"/>
      <c r="L1090" s="310">
        <f t="shared" si="249"/>
        <v>0</v>
      </c>
      <c r="M1090" s="12">
        <f t="shared" si="237"/>
      </c>
      <c r="N1090" s="13"/>
    </row>
    <row r="1091" spans="1:14" ht="15.75">
      <c r="A1091" s="23">
        <v>210</v>
      </c>
      <c r="B1091" s="272">
        <v>2700</v>
      </c>
      <c r="C1091" s="1756" t="s">
        <v>222</v>
      </c>
      <c r="D1091" s="1757"/>
      <c r="E1091" s="310">
        <f t="shared" si="248"/>
        <v>0</v>
      </c>
      <c r="F1091" s="1422"/>
      <c r="G1091" s="1423"/>
      <c r="H1091" s="1424"/>
      <c r="I1091" s="1422"/>
      <c r="J1091" s="1423"/>
      <c r="K1091" s="1424"/>
      <c r="L1091" s="310">
        <f t="shared" si="249"/>
        <v>0</v>
      </c>
      <c r="M1091" s="12">
        <f t="shared" si="237"/>
      </c>
      <c r="N1091" s="13"/>
    </row>
    <row r="1092" spans="1:14" ht="36" customHeight="1">
      <c r="A1092" s="23">
        <v>215</v>
      </c>
      <c r="B1092" s="272">
        <v>2800</v>
      </c>
      <c r="C1092" s="1756" t="s">
        <v>1657</v>
      </c>
      <c r="D1092" s="1757"/>
      <c r="E1092" s="310">
        <f t="shared" si="248"/>
        <v>0</v>
      </c>
      <c r="F1092" s="1422"/>
      <c r="G1092" s="1423"/>
      <c r="H1092" s="1424"/>
      <c r="I1092" s="1422"/>
      <c r="J1092" s="1423"/>
      <c r="K1092" s="1424"/>
      <c r="L1092" s="310">
        <f t="shared" si="249"/>
        <v>0</v>
      </c>
      <c r="M1092" s="12">
        <f t="shared" si="237"/>
      </c>
      <c r="N1092" s="13"/>
    </row>
    <row r="1093" spans="1:14" ht="15.75">
      <c r="A1093" s="22">
        <v>220</v>
      </c>
      <c r="B1093" s="272">
        <v>2900</v>
      </c>
      <c r="C1093" s="1750" t="s">
        <v>223</v>
      </c>
      <c r="D1093" s="1751"/>
      <c r="E1093" s="310">
        <f>SUM(E1094:E1101)</f>
        <v>0</v>
      </c>
      <c r="F1093" s="274">
        <f>SUM(F1094:F1101)</f>
        <v>0</v>
      </c>
      <c r="G1093" s="274">
        <f aca="true" t="shared" si="250" ref="G1093:L1093">SUM(G1094:G1101)</f>
        <v>0</v>
      </c>
      <c r="H1093" s="274">
        <f t="shared" si="250"/>
        <v>0</v>
      </c>
      <c r="I1093" s="274">
        <f t="shared" si="250"/>
        <v>0</v>
      </c>
      <c r="J1093" s="274">
        <f t="shared" si="250"/>
        <v>0</v>
      </c>
      <c r="K1093" s="274">
        <f t="shared" si="250"/>
        <v>0</v>
      </c>
      <c r="L1093" s="274">
        <f t="shared" si="250"/>
        <v>0</v>
      </c>
      <c r="M1093" s="12">
        <f t="shared" si="237"/>
      </c>
      <c r="N1093" s="13"/>
    </row>
    <row r="1094" spans="1:14" ht="15.75">
      <c r="A1094" s="23">
        <v>225</v>
      </c>
      <c r="B1094" s="346"/>
      <c r="C1094" s="279">
        <v>2910</v>
      </c>
      <c r="D1094" s="347" t="s">
        <v>1952</v>
      </c>
      <c r="E1094" s="281">
        <f>F1094+G1094+H1094</f>
        <v>0</v>
      </c>
      <c r="F1094" s="152"/>
      <c r="G1094" s="153"/>
      <c r="H1094" s="1418"/>
      <c r="I1094" s="152"/>
      <c r="J1094" s="153"/>
      <c r="K1094" s="1418"/>
      <c r="L1094" s="281">
        <f>I1094+J1094+K1094</f>
        <v>0</v>
      </c>
      <c r="M1094" s="12">
        <f t="shared" si="237"/>
      </c>
      <c r="N1094" s="13"/>
    </row>
    <row r="1095" spans="1:14" ht="15.75">
      <c r="A1095" s="23">
        <v>230</v>
      </c>
      <c r="B1095" s="346"/>
      <c r="C1095" s="279">
        <v>2920</v>
      </c>
      <c r="D1095" s="347" t="s">
        <v>224</v>
      </c>
      <c r="E1095" s="281">
        <f aca="true" t="shared" si="251" ref="E1095:E1101">F1095+G1095+H1095</f>
        <v>0</v>
      </c>
      <c r="F1095" s="152"/>
      <c r="G1095" s="153"/>
      <c r="H1095" s="1418"/>
      <c r="I1095" s="152"/>
      <c r="J1095" s="153"/>
      <c r="K1095" s="1418"/>
      <c r="L1095" s="281">
        <f aca="true" t="shared" si="252" ref="L1095:L1101">I1095+J1095+K1095</f>
        <v>0</v>
      </c>
      <c r="M1095" s="12">
        <f t="shared" si="237"/>
      </c>
      <c r="N1095" s="13"/>
    </row>
    <row r="1096" spans="1:14" ht="31.5">
      <c r="A1096" s="23">
        <v>245</v>
      </c>
      <c r="B1096" s="346"/>
      <c r="C1096" s="324">
        <v>2969</v>
      </c>
      <c r="D1096" s="348" t="s">
        <v>225</v>
      </c>
      <c r="E1096" s="326">
        <f t="shared" si="251"/>
        <v>0</v>
      </c>
      <c r="F1096" s="449"/>
      <c r="G1096" s="450"/>
      <c r="H1096" s="1425"/>
      <c r="I1096" s="449"/>
      <c r="J1096" s="450"/>
      <c r="K1096" s="1425"/>
      <c r="L1096" s="326">
        <f t="shared" si="252"/>
        <v>0</v>
      </c>
      <c r="M1096" s="12">
        <f t="shared" si="237"/>
      </c>
      <c r="N1096" s="13"/>
    </row>
    <row r="1097" spans="1:14" ht="31.5">
      <c r="A1097" s="22">
        <v>220</v>
      </c>
      <c r="B1097" s="346"/>
      <c r="C1097" s="349">
        <v>2970</v>
      </c>
      <c r="D1097" s="350" t="s">
        <v>226</v>
      </c>
      <c r="E1097" s="351">
        <f t="shared" si="251"/>
        <v>0</v>
      </c>
      <c r="F1097" s="636"/>
      <c r="G1097" s="637"/>
      <c r="H1097" s="1426"/>
      <c r="I1097" s="636"/>
      <c r="J1097" s="637"/>
      <c r="K1097" s="1426"/>
      <c r="L1097" s="351">
        <f t="shared" si="252"/>
        <v>0</v>
      </c>
      <c r="M1097" s="12">
        <f t="shared" si="237"/>
      </c>
      <c r="N1097" s="13"/>
    </row>
    <row r="1098" spans="1:14" ht="15.75">
      <c r="A1098" s="23">
        <v>225</v>
      </c>
      <c r="B1098" s="346"/>
      <c r="C1098" s="333">
        <v>2989</v>
      </c>
      <c r="D1098" s="355" t="s">
        <v>227</v>
      </c>
      <c r="E1098" s="335">
        <f t="shared" si="251"/>
        <v>0</v>
      </c>
      <c r="F1098" s="600"/>
      <c r="G1098" s="601"/>
      <c r="H1098" s="1427"/>
      <c r="I1098" s="600"/>
      <c r="J1098" s="601"/>
      <c r="K1098" s="1427"/>
      <c r="L1098" s="335">
        <f t="shared" si="252"/>
        <v>0</v>
      </c>
      <c r="M1098" s="12">
        <f t="shared" si="237"/>
      </c>
      <c r="N1098" s="13"/>
    </row>
    <row r="1099" spans="1:14" ht="15.75">
      <c r="A1099" s="23">
        <v>230</v>
      </c>
      <c r="B1099" s="292"/>
      <c r="C1099" s="318">
        <v>2990</v>
      </c>
      <c r="D1099" s="356" t="s">
        <v>1971</v>
      </c>
      <c r="E1099" s="320">
        <f>F1099+G1099+H1099</f>
        <v>0</v>
      </c>
      <c r="F1099" s="454"/>
      <c r="G1099" s="455"/>
      <c r="H1099" s="1428"/>
      <c r="I1099" s="454"/>
      <c r="J1099" s="455"/>
      <c r="K1099" s="1428"/>
      <c r="L1099" s="320">
        <f>I1099+J1099+K1099</f>
        <v>0</v>
      </c>
      <c r="M1099" s="12">
        <f t="shared" si="237"/>
      </c>
      <c r="N1099" s="13"/>
    </row>
    <row r="1100" spans="1:14" ht="15.75">
      <c r="A1100" s="23">
        <v>235</v>
      </c>
      <c r="B1100" s="292"/>
      <c r="C1100" s="318">
        <v>2991</v>
      </c>
      <c r="D1100" s="356" t="s">
        <v>228</v>
      </c>
      <c r="E1100" s="320">
        <f t="shared" si="251"/>
        <v>0</v>
      </c>
      <c r="F1100" s="454"/>
      <c r="G1100" s="455"/>
      <c r="H1100" s="1428"/>
      <c r="I1100" s="454"/>
      <c r="J1100" s="455"/>
      <c r="K1100" s="1428"/>
      <c r="L1100" s="320">
        <f t="shared" si="252"/>
        <v>0</v>
      </c>
      <c r="M1100" s="12">
        <f t="shared" si="237"/>
      </c>
      <c r="N1100" s="13"/>
    </row>
    <row r="1101" spans="1:14" ht="15.75">
      <c r="A1101" s="23">
        <v>240</v>
      </c>
      <c r="B1101" s="292"/>
      <c r="C1101" s="285">
        <v>2992</v>
      </c>
      <c r="D1101" s="357" t="s">
        <v>229</v>
      </c>
      <c r="E1101" s="287">
        <f t="shared" si="251"/>
        <v>0</v>
      </c>
      <c r="F1101" s="173"/>
      <c r="G1101" s="174"/>
      <c r="H1101" s="1421"/>
      <c r="I1101" s="173"/>
      <c r="J1101" s="174"/>
      <c r="K1101" s="1421"/>
      <c r="L1101" s="287">
        <f t="shared" si="252"/>
        <v>0</v>
      </c>
      <c r="M1101" s="12">
        <f t="shared" si="237"/>
      </c>
      <c r="N1101" s="13"/>
    </row>
    <row r="1102" spans="1:14" ht="15.75">
      <c r="A1102" s="23">
        <v>245</v>
      </c>
      <c r="B1102" s="272">
        <v>3300</v>
      </c>
      <c r="C1102" s="358" t="s">
        <v>2002</v>
      </c>
      <c r="D1102" s="1667"/>
      <c r="E1102" s="310">
        <f aca="true" t="shared" si="253" ref="E1102:L1102">SUM(E1103:E1107)</f>
        <v>0</v>
      </c>
      <c r="F1102" s="274">
        <f t="shared" si="253"/>
        <v>0</v>
      </c>
      <c r="G1102" s="275">
        <f t="shared" si="253"/>
        <v>0</v>
      </c>
      <c r="H1102" s="276">
        <f t="shared" si="253"/>
        <v>0</v>
      </c>
      <c r="I1102" s="274">
        <f t="shared" si="253"/>
        <v>0</v>
      </c>
      <c r="J1102" s="275">
        <f t="shared" si="253"/>
        <v>0</v>
      </c>
      <c r="K1102" s="276">
        <f t="shared" si="253"/>
        <v>0</v>
      </c>
      <c r="L1102" s="310">
        <f t="shared" si="253"/>
        <v>0</v>
      </c>
      <c r="M1102" s="12">
        <f t="shared" si="237"/>
      </c>
      <c r="N1102" s="13"/>
    </row>
    <row r="1103" spans="1:14" ht="15.75">
      <c r="A1103" s="22">
        <v>250</v>
      </c>
      <c r="B1103" s="291"/>
      <c r="C1103" s="279">
        <v>3301</v>
      </c>
      <c r="D1103" s="359" t="s">
        <v>230</v>
      </c>
      <c r="E1103" s="281">
        <f aca="true" t="shared" si="254" ref="E1103:E1110">F1103+G1103+H1103</f>
        <v>0</v>
      </c>
      <c r="F1103" s="486">
        <v>0</v>
      </c>
      <c r="G1103" s="487">
        <v>0</v>
      </c>
      <c r="H1103" s="154">
        <v>0</v>
      </c>
      <c r="I1103" s="486">
        <v>0</v>
      </c>
      <c r="J1103" s="487">
        <v>0</v>
      </c>
      <c r="K1103" s="154">
        <v>0</v>
      </c>
      <c r="L1103" s="281">
        <f aca="true" t="shared" si="255" ref="L1103:L1110">I1103+J1103+K1103</f>
        <v>0</v>
      </c>
      <c r="M1103" s="12">
        <f t="shared" si="237"/>
      </c>
      <c r="N1103" s="13"/>
    </row>
    <row r="1104" spans="1:14" ht="15.75">
      <c r="A1104" s="23">
        <v>255</v>
      </c>
      <c r="B1104" s="291"/>
      <c r="C1104" s="293">
        <v>3302</v>
      </c>
      <c r="D1104" s="360" t="s">
        <v>712</v>
      </c>
      <c r="E1104" s="295">
        <f t="shared" si="254"/>
        <v>0</v>
      </c>
      <c r="F1104" s="488">
        <v>0</v>
      </c>
      <c r="G1104" s="489">
        <v>0</v>
      </c>
      <c r="H1104" s="160">
        <v>0</v>
      </c>
      <c r="I1104" s="488">
        <v>0</v>
      </c>
      <c r="J1104" s="489">
        <v>0</v>
      </c>
      <c r="K1104" s="160">
        <v>0</v>
      </c>
      <c r="L1104" s="295">
        <f t="shared" si="255"/>
        <v>0</v>
      </c>
      <c r="M1104" s="12">
        <f t="shared" si="237"/>
      </c>
      <c r="N1104" s="13"/>
    </row>
    <row r="1105" spans="1:14" ht="15.75">
      <c r="A1105" s="23">
        <v>265</v>
      </c>
      <c r="B1105" s="291"/>
      <c r="C1105" s="293">
        <v>3303</v>
      </c>
      <c r="D1105" s="360" t="s">
        <v>231</v>
      </c>
      <c r="E1105" s="295">
        <f t="shared" si="254"/>
        <v>0</v>
      </c>
      <c r="F1105" s="488">
        <v>0</v>
      </c>
      <c r="G1105" s="489">
        <v>0</v>
      </c>
      <c r="H1105" s="160">
        <v>0</v>
      </c>
      <c r="I1105" s="488">
        <v>0</v>
      </c>
      <c r="J1105" s="489">
        <v>0</v>
      </c>
      <c r="K1105" s="160">
        <v>0</v>
      </c>
      <c r="L1105" s="295">
        <f t="shared" si="255"/>
        <v>0</v>
      </c>
      <c r="M1105" s="12">
        <f t="shared" si="237"/>
      </c>
      <c r="N1105" s="13"/>
    </row>
    <row r="1106" spans="1:14" ht="15.75">
      <c r="A1106" s="22">
        <v>270</v>
      </c>
      <c r="B1106" s="291"/>
      <c r="C1106" s="293">
        <v>3304</v>
      </c>
      <c r="D1106" s="360" t="s">
        <v>232</v>
      </c>
      <c r="E1106" s="295">
        <f t="shared" si="254"/>
        <v>0</v>
      </c>
      <c r="F1106" s="488">
        <v>0</v>
      </c>
      <c r="G1106" s="489">
        <v>0</v>
      </c>
      <c r="H1106" s="160">
        <v>0</v>
      </c>
      <c r="I1106" s="488">
        <v>0</v>
      </c>
      <c r="J1106" s="489">
        <v>0</v>
      </c>
      <c r="K1106" s="160">
        <v>0</v>
      </c>
      <c r="L1106" s="295">
        <f t="shared" si="255"/>
        <v>0</v>
      </c>
      <c r="M1106" s="12">
        <f t="shared" si="237"/>
      </c>
      <c r="N1106" s="13"/>
    </row>
    <row r="1107" spans="1:14" ht="30">
      <c r="A1107" s="22">
        <v>290</v>
      </c>
      <c r="B1107" s="291"/>
      <c r="C1107" s="285">
        <v>3306</v>
      </c>
      <c r="D1107" s="361" t="s">
        <v>1654</v>
      </c>
      <c r="E1107" s="287">
        <f t="shared" si="254"/>
        <v>0</v>
      </c>
      <c r="F1107" s="490">
        <v>0</v>
      </c>
      <c r="G1107" s="491">
        <v>0</v>
      </c>
      <c r="H1107" s="175">
        <v>0</v>
      </c>
      <c r="I1107" s="490">
        <v>0</v>
      </c>
      <c r="J1107" s="491">
        <v>0</v>
      </c>
      <c r="K1107" s="175">
        <v>0</v>
      </c>
      <c r="L1107" s="287">
        <f t="shared" si="255"/>
        <v>0</v>
      </c>
      <c r="M1107" s="12">
        <f t="shared" si="237"/>
      </c>
      <c r="N1107" s="13"/>
    </row>
    <row r="1108" spans="1:14" ht="15.75">
      <c r="A1108" s="39">
        <v>320</v>
      </c>
      <c r="B1108" s="272">
        <v>3900</v>
      </c>
      <c r="C1108" s="1750" t="s">
        <v>233</v>
      </c>
      <c r="D1108" s="1751"/>
      <c r="E1108" s="310">
        <f t="shared" si="254"/>
        <v>0</v>
      </c>
      <c r="F1108" s="1471">
        <v>0</v>
      </c>
      <c r="G1108" s="1472">
        <v>0</v>
      </c>
      <c r="H1108" s="1473">
        <v>0</v>
      </c>
      <c r="I1108" s="1471">
        <v>0</v>
      </c>
      <c r="J1108" s="1472">
        <v>0</v>
      </c>
      <c r="K1108" s="1473">
        <v>0</v>
      </c>
      <c r="L1108" s="310">
        <f t="shared" si="255"/>
        <v>0</v>
      </c>
      <c r="M1108" s="12">
        <f aca="true" t="shared" si="256" ref="M1108:M1154">(IF($E1108&lt;&gt;0,$M$2,IF($L1108&lt;&gt;0,$M$2,"")))</f>
      </c>
      <c r="N1108" s="13"/>
    </row>
    <row r="1109" spans="1:14" ht="15.75">
      <c r="A1109" s="22">
        <v>330</v>
      </c>
      <c r="B1109" s="272">
        <v>4000</v>
      </c>
      <c r="C1109" s="1750" t="s">
        <v>234</v>
      </c>
      <c r="D1109" s="1751"/>
      <c r="E1109" s="310">
        <f t="shared" si="254"/>
        <v>0</v>
      </c>
      <c r="F1109" s="1422"/>
      <c r="G1109" s="1423"/>
      <c r="H1109" s="1424"/>
      <c r="I1109" s="1422"/>
      <c r="J1109" s="1423"/>
      <c r="K1109" s="1424"/>
      <c r="L1109" s="310">
        <f t="shared" si="255"/>
        <v>0</v>
      </c>
      <c r="M1109" s="12">
        <f t="shared" si="256"/>
      </c>
      <c r="N1109" s="13"/>
    </row>
    <row r="1110" spans="1:14" ht="15.75">
      <c r="A1110" s="22">
        <v>350</v>
      </c>
      <c r="B1110" s="272">
        <v>4100</v>
      </c>
      <c r="C1110" s="1750" t="s">
        <v>235</v>
      </c>
      <c r="D1110" s="1751"/>
      <c r="E1110" s="310">
        <f t="shared" si="254"/>
        <v>0</v>
      </c>
      <c r="F1110" s="1472">
        <v>0</v>
      </c>
      <c r="G1110" s="1472">
        <v>0</v>
      </c>
      <c r="H1110" s="1473">
        <v>0</v>
      </c>
      <c r="I1110" s="1663">
        <v>0</v>
      </c>
      <c r="J1110" s="1472">
        <v>0</v>
      </c>
      <c r="K1110" s="1472">
        <v>0</v>
      </c>
      <c r="L1110" s="310">
        <f t="shared" si="255"/>
        <v>0</v>
      </c>
      <c r="M1110" s="12">
        <f t="shared" si="256"/>
      </c>
      <c r="N1110" s="13"/>
    </row>
    <row r="1111" spans="1:14" ht="15.75">
      <c r="A1111" s="23">
        <v>355</v>
      </c>
      <c r="B1111" s="272">
        <v>4200</v>
      </c>
      <c r="C1111" s="1750" t="s">
        <v>236</v>
      </c>
      <c r="D1111" s="1751"/>
      <c r="E1111" s="310">
        <f aca="true" t="shared" si="257" ref="E1111:L1111">SUM(E1112:E1117)</f>
        <v>0</v>
      </c>
      <c r="F1111" s="274">
        <f t="shared" si="257"/>
        <v>0</v>
      </c>
      <c r="G1111" s="275">
        <f t="shared" si="257"/>
        <v>0</v>
      </c>
      <c r="H1111" s="276">
        <f>SUM(H1112:H1117)</f>
        <v>0</v>
      </c>
      <c r="I1111" s="274">
        <f t="shared" si="257"/>
        <v>0</v>
      </c>
      <c r="J1111" s="275">
        <f t="shared" si="257"/>
        <v>0</v>
      </c>
      <c r="K1111" s="276">
        <f t="shared" si="257"/>
        <v>0</v>
      </c>
      <c r="L1111" s="310">
        <f t="shared" si="257"/>
        <v>0</v>
      </c>
      <c r="M1111" s="12">
        <f t="shared" si="256"/>
      </c>
      <c r="N1111" s="13"/>
    </row>
    <row r="1112" spans="1:14" ht="15.75">
      <c r="A1112" s="23">
        <v>355</v>
      </c>
      <c r="B1112" s="362"/>
      <c r="C1112" s="279">
        <v>4201</v>
      </c>
      <c r="D1112" s="280" t="s">
        <v>237</v>
      </c>
      <c r="E1112" s="281">
        <f aca="true" t="shared" si="258" ref="E1112:E1117">F1112+G1112+H1112</f>
        <v>0</v>
      </c>
      <c r="F1112" s="152"/>
      <c r="G1112" s="153"/>
      <c r="H1112" s="1418"/>
      <c r="I1112" s="152"/>
      <c r="J1112" s="153"/>
      <c r="K1112" s="1418"/>
      <c r="L1112" s="281">
        <f aca="true" t="shared" si="259" ref="L1112:L1117">I1112+J1112+K1112</f>
        <v>0</v>
      </c>
      <c r="M1112" s="12">
        <f t="shared" si="256"/>
      </c>
      <c r="N1112" s="13"/>
    </row>
    <row r="1113" spans="1:14" ht="15.75">
      <c r="A1113" s="23">
        <v>375</v>
      </c>
      <c r="B1113" s="362"/>
      <c r="C1113" s="293">
        <v>4202</v>
      </c>
      <c r="D1113" s="363" t="s">
        <v>238</v>
      </c>
      <c r="E1113" s="295">
        <f t="shared" si="258"/>
        <v>0</v>
      </c>
      <c r="F1113" s="158"/>
      <c r="G1113" s="159"/>
      <c r="H1113" s="1420"/>
      <c r="I1113" s="158"/>
      <c r="J1113" s="159"/>
      <c r="K1113" s="1420"/>
      <c r="L1113" s="295">
        <f t="shared" si="259"/>
        <v>0</v>
      </c>
      <c r="M1113" s="12">
        <f t="shared" si="256"/>
      </c>
      <c r="N1113" s="13"/>
    </row>
    <row r="1114" spans="1:14" ht="15.75">
      <c r="A1114" s="23">
        <v>380</v>
      </c>
      <c r="B1114" s="362"/>
      <c r="C1114" s="293">
        <v>4214</v>
      </c>
      <c r="D1114" s="363" t="s">
        <v>239</v>
      </c>
      <c r="E1114" s="295">
        <f t="shared" si="258"/>
        <v>0</v>
      </c>
      <c r="F1114" s="158"/>
      <c r="G1114" s="159"/>
      <c r="H1114" s="1420"/>
      <c r="I1114" s="158"/>
      <c r="J1114" s="159"/>
      <c r="K1114" s="1420"/>
      <c r="L1114" s="295">
        <f t="shared" si="259"/>
        <v>0</v>
      </c>
      <c r="M1114" s="12">
        <f t="shared" si="256"/>
      </c>
      <c r="N1114" s="13"/>
    </row>
    <row r="1115" spans="1:14" ht="15.75">
      <c r="A1115" s="23">
        <v>385</v>
      </c>
      <c r="B1115" s="362"/>
      <c r="C1115" s="293">
        <v>4217</v>
      </c>
      <c r="D1115" s="363" t="s">
        <v>240</v>
      </c>
      <c r="E1115" s="295">
        <f t="shared" si="258"/>
        <v>0</v>
      </c>
      <c r="F1115" s="158"/>
      <c r="G1115" s="159"/>
      <c r="H1115" s="1420"/>
      <c r="I1115" s="158"/>
      <c r="J1115" s="159"/>
      <c r="K1115" s="1420"/>
      <c r="L1115" s="295">
        <f t="shared" si="259"/>
        <v>0</v>
      </c>
      <c r="M1115" s="12">
        <f t="shared" si="256"/>
      </c>
      <c r="N1115" s="13"/>
    </row>
    <row r="1116" spans="1:14" ht="31.5">
      <c r="A1116" s="23">
        <v>390</v>
      </c>
      <c r="B1116" s="362"/>
      <c r="C1116" s="293">
        <v>4218</v>
      </c>
      <c r="D1116" s="294" t="s">
        <v>241</v>
      </c>
      <c r="E1116" s="295">
        <f t="shared" si="258"/>
        <v>0</v>
      </c>
      <c r="F1116" s="158"/>
      <c r="G1116" s="159"/>
      <c r="H1116" s="1420"/>
      <c r="I1116" s="158"/>
      <c r="J1116" s="159"/>
      <c r="K1116" s="1420"/>
      <c r="L1116" s="295">
        <f t="shared" si="259"/>
        <v>0</v>
      </c>
      <c r="M1116" s="12">
        <f t="shared" si="256"/>
      </c>
      <c r="N1116" s="13"/>
    </row>
    <row r="1117" spans="1:14" ht="15.75">
      <c r="A1117" s="23">
        <v>390</v>
      </c>
      <c r="B1117" s="362"/>
      <c r="C1117" s="285">
        <v>4219</v>
      </c>
      <c r="D1117" s="343" t="s">
        <v>242</v>
      </c>
      <c r="E1117" s="287">
        <f t="shared" si="258"/>
        <v>0</v>
      </c>
      <c r="F1117" s="173"/>
      <c r="G1117" s="174"/>
      <c r="H1117" s="1421"/>
      <c r="I1117" s="173"/>
      <c r="J1117" s="174"/>
      <c r="K1117" s="1421"/>
      <c r="L1117" s="287">
        <f t="shared" si="259"/>
        <v>0</v>
      </c>
      <c r="M1117" s="12">
        <f t="shared" si="256"/>
      </c>
      <c r="N1117" s="13"/>
    </row>
    <row r="1118" spans="1:14" ht="15.75">
      <c r="A1118" s="23">
        <v>395</v>
      </c>
      <c r="B1118" s="272">
        <v>4300</v>
      </c>
      <c r="C1118" s="1750" t="s">
        <v>1658</v>
      </c>
      <c r="D1118" s="1751"/>
      <c r="E1118" s="310">
        <f aca="true" t="shared" si="260" ref="E1118:L1118">SUM(E1119:E1121)</f>
        <v>0</v>
      </c>
      <c r="F1118" s="274">
        <f t="shared" si="260"/>
        <v>0</v>
      </c>
      <c r="G1118" s="275">
        <f t="shared" si="260"/>
        <v>0</v>
      </c>
      <c r="H1118" s="276">
        <f>SUM(H1119:H1121)</f>
        <v>0</v>
      </c>
      <c r="I1118" s="274">
        <f t="shared" si="260"/>
        <v>0</v>
      </c>
      <c r="J1118" s="275">
        <f t="shared" si="260"/>
        <v>0</v>
      </c>
      <c r="K1118" s="276">
        <f t="shared" si="260"/>
        <v>0</v>
      </c>
      <c r="L1118" s="310">
        <f t="shared" si="260"/>
        <v>0</v>
      </c>
      <c r="M1118" s="12">
        <f t="shared" si="256"/>
      </c>
      <c r="N1118" s="13"/>
    </row>
    <row r="1119" spans="1:14" ht="15.75">
      <c r="A1119" s="18">
        <v>397</v>
      </c>
      <c r="B1119" s="362"/>
      <c r="C1119" s="279">
        <v>4301</v>
      </c>
      <c r="D1119" s="311" t="s">
        <v>243</v>
      </c>
      <c r="E1119" s="281">
        <f aca="true" t="shared" si="261" ref="E1119:E1124">F1119+G1119+H1119</f>
        <v>0</v>
      </c>
      <c r="F1119" s="152"/>
      <c r="G1119" s="153"/>
      <c r="H1119" s="1418"/>
      <c r="I1119" s="152"/>
      <c r="J1119" s="153"/>
      <c r="K1119" s="1418"/>
      <c r="L1119" s="281">
        <f aca="true" t="shared" si="262" ref="L1119:L1124">I1119+J1119+K1119</f>
        <v>0</v>
      </c>
      <c r="M1119" s="12">
        <f t="shared" si="256"/>
      </c>
      <c r="N1119" s="13"/>
    </row>
    <row r="1120" spans="1:14" ht="15.75">
      <c r="A1120" s="14">
        <v>398</v>
      </c>
      <c r="B1120" s="362"/>
      <c r="C1120" s="293">
        <v>4302</v>
      </c>
      <c r="D1120" s="363" t="s">
        <v>244</v>
      </c>
      <c r="E1120" s="295">
        <f t="shared" si="261"/>
        <v>0</v>
      </c>
      <c r="F1120" s="158"/>
      <c r="G1120" s="159"/>
      <c r="H1120" s="1420"/>
      <c r="I1120" s="158"/>
      <c r="J1120" s="159"/>
      <c r="K1120" s="1420"/>
      <c r="L1120" s="295">
        <f t="shared" si="262"/>
        <v>0</v>
      </c>
      <c r="M1120" s="12">
        <f t="shared" si="256"/>
      </c>
      <c r="N1120" s="13"/>
    </row>
    <row r="1121" spans="1:14" ht="15.75">
      <c r="A1121" s="14">
        <v>399</v>
      </c>
      <c r="B1121" s="362"/>
      <c r="C1121" s="285">
        <v>4309</v>
      </c>
      <c r="D1121" s="301" t="s">
        <v>245</v>
      </c>
      <c r="E1121" s="287">
        <f t="shared" si="261"/>
        <v>0</v>
      </c>
      <c r="F1121" s="173"/>
      <c r="G1121" s="174"/>
      <c r="H1121" s="1421"/>
      <c r="I1121" s="173"/>
      <c r="J1121" s="174"/>
      <c r="K1121" s="1421"/>
      <c r="L1121" s="287">
        <f t="shared" si="262"/>
        <v>0</v>
      </c>
      <c r="M1121" s="12">
        <f t="shared" si="256"/>
      </c>
      <c r="N1121" s="13"/>
    </row>
    <row r="1122" spans="1:14" ht="15.75">
      <c r="A1122" s="14">
        <v>400</v>
      </c>
      <c r="B1122" s="272">
        <v>4400</v>
      </c>
      <c r="C1122" s="1750" t="s">
        <v>1655</v>
      </c>
      <c r="D1122" s="1751"/>
      <c r="E1122" s="310">
        <f t="shared" si="261"/>
        <v>0</v>
      </c>
      <c r="F1122" s="1422"/>
      <c r="G1122" s="1423"/>
      <c r="H1122" s="1424"/>
      <c r="I1122" s="1422"/>
      <c r="J1122" s="1423"/>
      <c r="K1122" s="1424"/>
      <c r="L1122" s="310">
        <f t="shared" si="262"/>
        <v>0</v>
      </c>
      <c r="M1122" s="12">
        <f t="shared" si="256"/>
      </c>
      <c r="N1122" s="13"/>
    </row>
    <row r="1123" spans="1:14" ht="15.75">
      <c r="A1123" s="14">
        <v>401</v>
      </c>
      <c r="B1123" s="272">
        <v>4500</v>
      </c>
      <c r="C1123" s="1750" t="s">
        <v>1656</v>
      </c>
      <c r="D1123" s="1751"/>
      <c r="E1123" s="310">
        <f t="shared" si="261"/>
        <v>0</v>
      </c>
      <c r="F1123" s="1422"/>
      <c r="G1123" s="1423"/>
      <c r="H1123" s="1424"/>
      <c r="I1123" s="1422"/>
      <c r="J1123" s="1423"/>
      <c r="K1123" s="1424"/>
      <c r="L1123" s="310">
        <f t="shared" si="262"/>
        <v>0</v>
      </c>
      <c r="M1123" s="12">
        <f t="shared" si="256"/>
      </c>
      <c r="N1123" s="13"/>
    </row>
    <row r="1124" spans="1:14" ht="15.75">
      <c r="A1124" s="40">
        <v>404</v>
      </c>
      <c r="B1124" s="272">
        <v>4600</v>
      </c>
      <c r="C1124" s="1756" t="s">
        <v>246</v>
      </c>
      <c r="D1124" s="1757"/>
      <c r="E1124" s="310">
        <f t="shared" si="261"/>
        <v>0</v>
      </c>
      <c r="F1124" s="1422"/>
      <c r="G1124" s="1423"/>
      <c r="H1124" s="1424"/>
      <c r="I1124" s="1422"/>
      <c r="J1124" s="1423"/>
      <c r="K1124" s="1424"/>
      <c r="L1124" s="310">
        <f t="shared" si="262"/>
        <v>0</v>
      </c>
      <c r="M1124" s="12">
        <f t="shared" si="256"/>
      </c>
      <c r="N1124" s="13"/>
    </row>
    <row r="1125" spans="1:14" ht="15.75">
      <c r="A1125" s="40">
        <v>404</v>
      </c>
      <c r="B1125" s="272">
        <v>4900</v>
      </c>
      <c r="C1125" s="1750" t="s">
        <v>272</v>
      </c>
      <c r="D1125" s="1751"/>
      <c r="E1125" s="310">
        <f aca="true" t="shared" si="263" ref="E1125:L1125">+E1126+E1127</f>
        <v>0</v>
      </c>
      <c r="F1125" s="274">
        <f t="shared" si="263"/>
        <v>0</v>
      </c>
      <c r="G1125" s="275">
        <f t="shared" si="263"/>
        <v>0</v>
      </c>
      <c r="H1125" s="276">
        <f>+H1126+H1127</f>
        <v>0</v>
      </c>
      <c r="I1125" s="274">
        <f t="shared" si="263"/>
        <v>0</v>
      </c>
      <c r="J1125" s="275">
        <f t="shared" si="263"/>
        <v>0</v>
      </c>
      <c r="K1125" s="276">
        <f t="shared" si="263"/>
        <v>0</v>
      </c>
      <c r="L1125" s="310">
        <f t="shared" si="263"/>
        <v>0</v>
      </c>
      <c r="M1125" s="12">
        <f t="shared" si="256"/>
      </c>
      <c r="N1125" s="13"/>
    </row>
    <row r="1126" spans="1:14" ht="15.75">
      <c r="A1126" s="22">
        <v>440</v>
      </c>
      <c r="B1126" s="362"/>
      <c r="C1126" s="279">
        <v>4901</v>
      </c>
      <c r="D1126" s="364" t="s">
        <v>273</v>
      </c>
      <c r="E1126" s="281">
        <f>F1126+G1126+H1126</f>
        <v>0</v>
      </c>
      <c r="F1126" s="152"/>
      <c r="G1126" s="153"/>
      <c r="H1126" s="1418"/>
      <c r="I1126" s="152"/>
      <c r="J1126" s="153"/>
      <c r="K1126" s="1418"/>
      <c r="L1126" s="281">
        <f>I1126+J1126+K1126</f>
        <v>0</v>
      </c>
      <c r="M1126" s="12">
        <f t="shared" si="256"/>
      </c>
      <c r="N1126" s="13"/>
    </row>
    <row r="1127" spans="1:14" ht="15.75">
      <c r="A1127" s="22">
        <v>450</v>
      </c>
      <c r="B1127" s="362"/>
      <c r="C1127" s="285">
        <v>4902</v>
      </c>
      <c r="D1127" s="301" t="s">
        <v>274</v>
      </c>
      <c r="E1127" s="287">
        <f>F1127+G1127+H1127</f>
        <v>0</v>
      </c>
      <c r="F1127" s="173"/>
      <c r="G1127" s="174"/>
      <c r="H1127" s="1421"/>
      <c r="I1127" s="173"/>
      <c r="J1127" s="174"/>
      <c r="K1127" s="1421"/>
      <c r="L1127" s="287">
        <f>I1127+J1127+K1127</f>
        <v>0</v>
      </c>
      <c r="M1127" s="12">
        <f t="shared" si="256"/>
      </c>
      <c r="N1127" s="13"/>
    </row>
    <row r="1128" spans="1:14" ht="15.75">
      <c r="A1128" s="22">
        <v>495</v>
      </c>
      <c r="B1128" s="365">
        <v>5100</v>
      </c>
      <c r="C1128" s="1748" t="s">
        <v>247</v>
      </c>
      <c r="D1128" s="1749"/>
      <c r="E1128" s="310">
        <f>F1128+G1128+H1128</f>
        <v>0</v>
      </c>
      <c r="F1128" s="1422"/>
      <c r="G1128" s="1423"/>
      <c r="H1128" s="1424"/>
      <c r="I1128" s="1422"/>
      <c r="J1128" s="1423"/>
      <c r="K1128" s="1424"/>
      <c r="L1128" s="310">
        <f>I1128+J1128+K1128</f>
        <v>0</v>
      </c>
      <c r="M1128" s="12">
        <f t="shared" si="256"/>
      </c>
      <c r="N1128" s="13"/>
    </row>
    <row r="1129" spans="1:14" ht="15.75">
      <c r="A1129" s="23">
        <v>500</v>
      </c>
      <c r="B1129" s="365">
        <v>5200</v>
      </c>
      <c r="C1129" s="1748" t="s">
        <v>248</v>
      </c>
      <c r="D1129" s="1749"/>
      <c r="E1129" s="310">
        <f aca="true" t="shared" si="264" ref="E1129:L1129">SUM(E1130:E1136)</f>
        <v>0</v>
      </c>
      <c r="F1129" s="274">
        <f t="shared" si="264"/>
        <v>0</v>
      </c>
      <c r="G1129" s="275">
        <f t="shared" si="264"/>
        <v>0</v>
      </c>
      <c r="H1129" s="276">
        <f>SUM(H1130:H1136)</f>
        <v>0</v>
      </c>
      <c r="I1129" s="274">
        <f t="shared" si="264"/>
        <v>0</v>
      </c>
      <c r="J1129" s="275">
        <f t="shared" si="264"/>
        <v>0</v>
      </c>
      <c r="K1129" s="276">
        <f t="shared" si="264"/>
        <v>0</v>
      </c>
      <c r="L1129" s="310">
        <f t="shared" si="264"/>
        <v>0</v>
      </c>
      <c r="M1129" s="12">
        <f t="shared" si="256"/>
      </c>
      <c r="N1129" s="13"/>
    </row>
    <row r="1130" spans="1:14" ht="15.75">
      <c r="A1130" s="23">
        <v>505</v>
      </c>
      <c r="B1130" s="366"/>
      <c r="C1130" s="367">
        <v>5201</v>
      </c>
      <c r="D1130" s="368" t="s">
        <v>249</v>
      </c>
      <c r="E1130" s="281">
        <f aca="true" t="shared" si="265" ref="E1130:E1136">F1130+G1130+H1130</f>
        <v>0</v>
      </c>
      <c r="F1130" s="152"/>
      <c r="G1130" s="153"/>
      <c r="H1130" s="1418"/>
      <c r="I1130" s="152"/>
      <c r="J1130" s="153"/>
      <c r="K1130" s="1418"/>
      <c r="L1130" s="281">
        <f aca="true" t="shared" si="266" ref="L1130:L1136">I1130+J1130+K1130</f>
        <v>0</v>
      </c>
      <c r="M1130" s="12">
        <f t="shared" si="256"/>
      </c>
      <c r="N1130" s="13"/>
    </row>
    <row r="1131" spans="1:14" ht="15.75">
      <c r="A1131" s="23">
        <v>510</v>
      </c>
      <c r="B1131" s="366"/>
      <c r="C1131" s="369">
        <v>5202</v>
      </c>
      <c r="D1131" s="370" t="s">
        <v>250</v>
      </c>
      <c r="E1131" s="295">
        <f t="shared" si="265"/>
        <v>0</v>
      </c>
      <c r="F1131" s="158"/>
      <c r="G1131" s="159"/>
      <c r="H1131" s="1420"/>
      <c r="I1131" s="158"/>
      <c r="J1131" s="159"/>
      <c r="K1131" s="1420"/>
      <c r="L1131" s="295">
        <f t="shared" si="266"/>
        <v>0</v>
      </c>
      <c r="M1131" s="12">
        <f t="shared" si="256"/>
      </c>
      <c r="N1131" s="13"/>
    </row>
    <row r="1132" spans="1:14" ht="15.75">
      <c r="A1132" s="23">
        <v>515</v>
      </c>
      <c r="B1132" s="366"/>
      <c r="C1132" s="369">
        <v>5203</v>
      </c>
      <c r="D1132" s="370" t="s">
        <v>617</v>
      </c>
      <c r="E1132" s="295">
        <f t="shared" si="265"/>
        <v>0</v>
      </c>
      <c r="F1132" s="158"/>
      <c r="G1132" s="159"/>
      <c r="H1132" s="1420"/>
      <c r="I1132" s="158"/>
      <c r="J1132" s="159"/>
      <c r="K1132" s="1420"/>
      <c r="L1132" s="295">
        <f t="shared" si="266"/>
        <v>0</v>
      </c>
      <c r="M1132" s="12">
        <f t="shared" si="256"/>
      </c>
      <c r="N1132" s="13"/>
    </row>
    <row r="1133" spans="1:14" ht="15.75">
      <c r="A1133" s="23">
        <v>520</v>
      </c>
      <c r="B1133" s="366"/>
      <c r="C1133" s="369">
        <v>5204</v>
      </c>
      <c r="D1133" s="370" t="s">
        <v>618</v>
      </c>
      <c r="E1133" s="295">
        <f t="shared" si="265"/>
        <v>0</v>
      </c>
      <c r="F1133" s="158"/>
      <c r="G1133" s="159"/>
      <c r="H1133" s="1420"/>
      <c r="I1133" s="158"/>
      <c r="J1133" s="159"/>
      <c r="K1133" s="1420"/>
      <c r="L1133" s="295">
        <f t="shared" si="266"/>
        <v>0</v>
      </c>
      <c r="M1133" s="12">
        <f t="shared" si="256"/>
      </c>
      <c r="N1133" s="13"/>
    </row>
    <row r="1134" spans="1:14" ht="15.75">
      <c r="A1134" s="23">
        <v>525</v>
      </c>
      <c r="B1134" s="366"/>
      <c r="C1134" s="369">
        <v>5205</v>
      </c>
      <c r="D1134" s="370" t="s">
        <v>619</v>
      </c>
      <c r="E1134" s="295">
        <f t="shared" si="265"/>
        <v>0</v>
      </c>
      <c r="F1134" s="158"/>
      <c r="G1134" s="159"/>
      <c r="H1134" s="1420"/>
      <c r="I1134" s="158"/>
      <c r="J1134" s="159"/>
      <c r="K1134" s="1420"/>
      <c r="L1134" s="295">
        <f t="shared" si="266"/>
        <v>0</v>
      </c>
      <c r="M1134" s="12">
        <f t="shared" si="256"/>
      </c>
      <c r="N1134" s="13"/>
    </row>
    <row r="1135" spans="1:14" ht="15.75">
      <c r="A1135" s="22">
        <v>635</v>
      </c>
      <c r="B1135" s="366"/>
      <c r="C1135" s="369">
        <v>5206</v>
      </c>
      <c r="D1135" s="370" t="s">
        <v>620</v>
      </c>
      <c r="E1135" s="295">
        <f t="shared" si="265"/>
        <v>0</v>
      </c>
      <c r="F1135" s="158"/>
      <c r="G1135" s="159"/>
      <c r="H1135" s="1420"/>
      <c r="I1135" s="158"/>
      <c r="J1135" s="159"/>
      <c r="K1135" s="1420"/>
      <c r="L1135" s="295">
        <f t="shared" si="266"/>
        <v>0</v>
      </c>
      <c r="M1135" s="12">
        <f t="shared" si="256"/>
      </c>
      <c r="N1135" s="13"/>
    </row>
    <row r="1136" spans="1:14" ht="15.75">
      <c r="A1136" s="23">
        <v>640</v>
      </c>
      <c r="B1136" s="366"/>
      <c r="C1136" s="371">
        <v>5219</v>
      </c>
      <c r="D1136" s="372" t="s">
        <v>621</v>
      </c>
      <c r="E1136" s="287">
        <f t="shared" si="265"/>
        <v>0</v>
      </c>
      <c r="F1136" s="173"/>
      <c r="G1136" s="174"/>
      <c r="H1136" s="1421"/>
      <c r="I1136" s="173"/>
      <c r="J1136" s="174"/>
      <c r="K1136" s="1421"/>
      <c r="L1136" s="287">
        <f t="shared" si="266"/>
        <v>0</v>
      </c>
      <c r="M1136" s="12">
        <f t="shared" si="256"/>
      </c>
      <c r="N1136" s="13"/>
    </row>
    <row r="1137" spans="1:14" ht="15.75">
      <c r="A1137" s="23">
        <v>645</v>
      </c>
      <c r="B1137" s="365">
        <v>5300</v>
      </c>
      <c r="C1137" s="1748" t="s">
        <v>622</v>
      </c>
      <c r="D1137" s="1749"/>
      <c r="E1137" s="310">
        <f aca="true" t="shared" si="267" ref="E1137:L1137">SUM(E1138:E1139)</f>
        <v>0</v>
      </c>
      <c r="F1137" s="274">
        <f t="shared" si="267"/>
        <v>0</v>
      </c>
      <c r="G1137" s="275">
        <f t="shared" si="267"/>
        <v>0</v>
      </c>
      <c r="H1137" s="276">
        <f>SUM(H1138:H1139)</f>
        <v>0</v>
      </c>
      <c r="I1137" s="274">
        <f t="shared" si="267"/>
        <v>0</v>
      </c>
      <c r="J1137" s="275">
        <f t="shared" si="267"/>
        <v>0</v>
      </c>
      <c r="K1137" s="276">
        <f t="shared" si="267"/>
        <v>0</v>
      </c>
      <c r="L1137" s="310">
        <f t="shared" si="267"/>
        <v>0</v>
      </c>
      <c r="M1137" s="12">
        <f t="shared" si="256"/>
      </c>
      <c r="N1137" s="13"/>
    </row>
    <row r="1138" spans="1:14" ht="15.75">
      <c r="A1138" s="23">
        <v>650</v>
      </c>
      <c r="B1138" s="366"/>
      <c r="C1138" s="367">
        <v>5301</v>
      </c>
      <c r="D1138" s="368" t="s">
        <v>306</v>
      </c>
      <c r="E1138" s="281">
        <f>F1138+G1138+H1138</f>
        <v>0</v>
      </c>
      <c r="F1138" s="152"/>
      <c r="G1138" s="153"/>
      <c r="H1138" s="1418"/>
      <c r="I1138" s="152"/>
      <c r="J1138" s="153"/>
      <c r="K1138" s="1418"/>
      <c r="L1138" s="281">
        <f>I1138+J1138+K1138</f>
        <v>0</v>
      </c>
      <c r="M1138" s="12">
        <f t="shared" si="256"/>
      </c>
      <c r="N1138" s="13"/>
    </row>
    <row r="1139" spans="1:14" ht="15.75">
      <c r="A1139" s="22">
        <v>655</v>
      </c>
      <c r="B1139" s="366"/>
      <c r="C1139" s="371">
        <v>5309</v>
      </c>
      <c r="D1139" s="372" t="s">
        <v>623</v>
      </c>
      <c r="E1139" s="287">
        <f>F1139+G1139+H1139</f>
        <v>0</v>
      </c>
      <c r="F1139" s="173"/>
      <c r="G1139" s="174"/>
      <c r="H1139" s="1421"/>
      <c r="I1139" s="173"/>
      <c r="J1139" s="174"/>
      <c r="K1139" s="1421"/>
      <c r="L1139" s="287">
        <f>I1139+J1139+K1139</f>
        <v>0</v>
      </c>
      <c r="M1139" s="12">
        <f t="shared" si="256"/>
      </c>
      <c r="N1139" s="13"/>
    </row>
    <row r="1140" spans="1:14" ht="15.75">
      <c r="A1140" s="22">
        <v>665</v>
      </c>
      <c r="B1140" s="365">
        <v>5400</v>
      </c>
      <c r="C1140" s="1748" t="s">
        <v>682</v>
      </c>
      <c r="D1140" s="1749"/>
      <c r="E1140" s="310">
        <f>F1140+G1140+H1140</f>
        <v>0</v>
      </c>
      <c r="F1140" s="1422"/>
      <c r="G1140" s="1423"/>
      <c r="H1140" s="1424"/>
      <c r="I1140" s="1422"/>
      <c r="J1140" s="1423"/>
      <c r="K1140" s="1424"/>
      <c r="L1140" s="310">
        <f>I1140+J1140+K1140</f>
        <v>0</v>
      </c>
      <c r="M1140" s="12">
        <f t="shared" si="256"/>
      </c>
      <c r="N1140" s="13"/>
    </row>
    <row r="1141" spans="1:14" ht="15.75">
      <c r="A1141" s="22">
        <v>675</v>
      </c>
      <c r="B1141" s="272">
        <v>5500</v>
      </c>
      <c r="C1141" s="1750" t="s">
        <v>683</v>
      </c>
      <c r="D1141" s="1751"/>
      <c r="E1141" s="310">
        <f aca="true" t="shared" si="268" ref="E1141:L1141">SUM(E1142:E1145)</f>
        <v>0</v>
      </c>
      <c r="F1141" s="274">
        <f t="shared" si="268"/>
        <v>0</v>
      </c>
      <c r="G1141" s="275">
        <f t="shared" si="268"/>
        <v>0</v>
      </c>
      <c r="H1141" s="276">
        <f>SUM(H1142:H1145)</f>
        <v>0</v>
      </c>
      <c r="I1141" s="274">
        <f t="shared" si="268"/>
        <v>0</v>
      </c>
      <c r="J1141" s="275">
        <f t="shared" si="268"/>
        <v>0</v>
      </c>
      <c r="K1141" s="276">
        <f t="shared" si="268"/>
        <v>0</v>
      </c>
      <c r="L1141" s="310">
        <f t="shared" si="268"/>
        <v>0</v>
      </c>
      <c r="M1141" s="12">
        <f t="shared" si="256"/>
      </c>
      <c r="N1141" s="13"/>
    </row>
    <row r="1142" spans="1:14" ht="15.75">
      <c r="A1142" s="22">
        <v>685</v>
      </c>
      <c r="B1142" s="362"/>
      <c r="C1142" s="279">
        <v>5501</v>
      </c>
      <c r="D1142" s="311" t="s">
        <v>684</v>
      </c>
      <c r="E1142" s="281">
        <f>F1142+G1142+H1142</f>
        <v>0</v>
      </c>
      <c r="F1142" s="152"/>
      <c r="G1142" s="153"/>
      <c r="H1142" s="1418"/>
      <c r="I1142" s="152"/>
      <c r="J1142" s="153"/>
      <c r="K1142" s="1418"/>
      <c r="L1142" s="281">
        <f>I1142+J1142+K1142</f>
        <v>0</v>
      </c>
      <c r="M1142" s="12">
        <f t="shared" si="256"/>
      </c>
      <c r="N1142" s="13"/>
    </row>
    <row r="1143" spans="1:14" ht="15.75">
      <c r="A1143" s="23">
        <v>690</v>
      </c>
      <c r="B1143" s="362"/>
      <c r="C1143" s="293">
        <v>5502</v>
      </c>
      <c r="D1143" s="294" t="s">
        <v>685</v>
      </c>
      <c r="E1143" s="295">
        <f>F1143+G1143+H1143</f>
        <v>0</v>
      </c>
      <c r="F1143" s="158"/>
      <c r="G1143" s="159"/>
      <c r="H1143" s="1420"/>
      <c r="I1143" s="158"/>
      <c r="J1143" s="159"/>
      <c r="K1143" s="1420"/>
      <c r="L1143" s="295">
        <f>I1143+J1143+K1143</f>
        <v>0</v>
      </c>
      <c r="M1143" s="12">
        <f t="shared" si="256"/>
      </c>
      <c r="N1143" s="13"/>
    </row>
    <row r="1144" spans="1:14" ht="15.75">
      <c r="A1144" s="23">
        <v>695</v>
      </c>
      <c r="B1144" s="362"/>
      <c r="C1144" s="293">
        <v>5503</v>
      </c>
      <c r="D1144" s="363" t="s">
        <v>686</v>
      </c>
      <c r="E1144" s="295">
        <f>F1144+G1144+H1144</f>
        <v>0</v>
      </c>
      <c r="F1144" s="158"/>
      <c r="G1144" s="159"/>
      <c r="H1144" s="1420"/>
      <c r="I1144" s="158"/>
      <c r="J1144" s="159"/>
      <c r="K1144" s="1420"/>
      <c r="L1144" s="295">
        <f>I1144+J1144+K1144</f>
        <v>0</v>
      </c>
      <c r="M1144" s="12">
        <f t="shared" si="256"/>
      </c>
      <c r="N1144" s="13"/>
    </row>
    <row r="1145" spans="1:14" ht="15.75">
      <c r="A1145" s="22">
        <v>700</v>
      </c>
      <c r="B1145" s="362"/>
      <c r="C1145" s="285">
        <v>5504</v>
      </c>
      <c r="D1145" s="339" t="s">
        <v>687</v>
      </c>
      <c r="E1145" s="287">
        <f>F1145+G1145+H1145</f>
        <v>0</v>
      </c>
      <c r="F1145" s="173"/>
      <c r="G1145" s="174"/>
      <c r="H1145" s="1421"/>
      <c r="I1145" s="173"/>
      <c r="J1145" s="174"/>
      <c r="K1145" s="1421"/>
      <c r="L1145" s="287">
        <f>I1145+J1145+K1145</f>
        <v>0</v>
      </c>
      <c r="M1145" s="12">
        <f t="shared" si="256"/>
      </c>
      <c r="N1145" s="13"/>
    </row>
    <row r="1146" spans="1:14" ht="15.75">
      <c r="A1146" s="22">
        <v>710</v>
      </c>
      <c r="B1146" s="365">
        <v>5700</v>
      </c>
      <c r="C1146" s="1752" t="s">
        <v>911</v>
      </c>
      <c r="D1146" s="1753"/>
      <c r="E1146" s="310">
        <f>SUM(E1147:E1149)</f>
        <v>0</v>
      </c>
      <c r="F1146" s="1471">
        <v>0</v>
      </c>
      <c r="G1146" s="1471">
        <v>0</v>
      </c>
      <c r="H1146" s="1471">
        <v>0</v>
      </c>
      <c r="I1146" s="1471">
        <v>0</v>
      </c>
      <c r="J1146" s="1471">
        <v>0</v>
      </c>
      <c r="K1146" s="1471">
        <v>0</v>
      </c>
      <c r="L1146" s="310">
        <f>SUM(L1147:L1149)</f>
        <v>0</v>
      </c>
      <c r="M1146" s="12">
        <f t="shared" si="256"/>
      </c>
      <c r="N1146" s="13"/>
    </row>
    <row r="1147" spans="1:14" ht="15.75">
      <c r="A1147" s="23">
        <v>715</v>
      </c>
      <c r="B1147" s="366"/>
      <c r="C1147" s="367">
        <v>5701</v>
      </c>
      <c r="D1147" s="368" t="s">
        <v>688</v>
      </c>
      <c r="E1147" s="281">
        <f>F1147+G1147+H1147</f>
        <v>0</v>
      </c>
      <c r="F1147" s="1472">
        <v>0</v>
      </c>
      <c r="G1147" s="1472">
        <v>0</v>
      </c>
      <c r="H1147" s="1473">
        <v>0</v>
      </c>
      <c r="I1147" s="1663">
        <v>0</v>
      </c>
      <c r="J1147" s="1472">
        <v>0</v>
      </c>
      <c r="K1147" s="1472">
        <v>0</v>
      </c>
      <c r="L1147" s="281">
        <f>I1147+J1147+K1147</f>
        <v>0</v>
      </c>
      <c r="M1147" s="12">
        <f t="shared" si="256"/>
      </c>
      <c r="N1147" s="13"/>
    </row>
    <row r="1148" spans="1:14" ht="15.75">
      <c r="A1148" s="23">
        <v>720</v>
      </c>
      <c r="B1148" s="366"/>
      <c r="C1148" s="373">
        <v>5702</v>
      </c>
      <c r="D1148" s="374" t="s">
        <v>689</v>
      </c>
      <c r="E1148" s="314">
        <f>F1148+G1148+H1148</f>
        <v>0</v>
      </c>
      <c r="F1148" s="1472">
        <v>0</v>
      </c>
      <c r="G1148" s="1472">
        <v>0</v>
      </c>
      <c r="H1148" s="1473">
        <v>0</v>
      </c>
      <c r="I1148" s="1663">
        <v>0</v>
      </c>
      <c r="J1148" s="1472">
        <v>0</v>
      </c>
      <c r="K1148" s="1472">
        <v>0</v>
      </c>
      <c r="L1148" s="314">
        <f>I1148+J1148+K1148</f>
        <v>0</v>
      </c>
      <c r="M1148" s="12">
        <f t="shared" si="256"/>
      </c>
      <c r="N1148" s="13"/>
    </row>
    <row r="1149" spans="1:14" ht="15.75">
      <c r="A1149" s="23">
        <v>725</v>
      </c>
      <c r="B1149" s="292"/>
      <c r="C1149" s="375">
        <v>4071</v>
      </c>
      <c r="D1149" s="376" t="s">
        <v>690</v>
      </c>
      <c r="E1149" s="377">
        <f>F1149+G1149+H1149</f>
        <v>0</v>
      </c>
      <c r="F1149" s="1472">
        <v>0</v>
      </c>
      <c r="G1149" s="1472">
        <v>0</v>
      </c>
      <c r="H1149" s="1473">
        <v>0</v>
      </c>
      <c r="I1149" s="1663">
        <v>0</v>
      </c>
      <c r="J1149" s="1472">
        <v>0</v>
      </c>
      <c r="K1149" s="1472">
        <v>0</v>
      </c>
      <c r="L1149" s="377">
        <f>I1149+J1149+K1149</f>
        <v>0</v>
      </c>
      <c r="M1149" s="12">
        <f t="shared" si="256"/>
      </c>
      <c r="N1149" s="13"/>
    </row>
    <row r="1150" spans="1:14" ht="15.75">
      <c r="A1150" s="23">
        <v>730</v>
      </c>
      <c r="B1150" s="582"/>
      <c r="C1150" s="1754" t="s">
        <v>691</v>
      </c>
      <c r="D1150" s="1755"/>
      <c r="E1150" s="1438"/>
      <c r="F1150" s="1438"/>
      <c r="G1150" s="1438"/>
      <c r="H1150" s="1438"/>
      <c r="I1150" s="1438"/>
      <c r="J1150" s="1438"/>
      <c r="K1150" s="1438"/>
      <c r="L1150" s="1439"/>
      <c r="M1150" s="12">
        <f t="shared" si="256"/>
      </c>
      <c r="N1150" s="13"/>
    </row>
    <row r="1151" spans="1:14" ht="15.75">
      <c r="A1151" s="23">
        <v>735</v>
      </c>
      <c r="B1151" s="381">
        <v>98</v>
      </c>
      <c r="C1151" s="1754" t="s">
        <v>691</v>
      </c>
      <c r="D1151" s="1755"/>
      <c r="E1151" s="382">
        <f>F1151+G1151+H1151</f>
        <v>0</v>
      </c>
      <c r="F1151" s="1429"/>
      <c r="G1151" s="1430"/>
      <c r="H1151" s="1431"/>
      <c r="I1151" s="1461">
        <v>0</v>
      </c>
      <c r="J1151" s="1462">
        <v>0</v>
      </c>
      <c r="K1151" s="1463">
        <v>0</v>
      </c>
      <c r="L1151" s="382">
        <f>I1151+J1151+K1151</f>
        <v>0</v>
      </c>
      <c r="M1151" s="12">
        <f t="shared" si="256"/>
      </c>
      <c r="N1151" s="13"/>
    </row>
    <row r="1152" spans="1:14" ht="15.75">
      <c r="A1152" s="23">
        <v>740</v>
      </c>
      <c r="B1152" s="1433"/>
      <c r="C1152" s="1434"/>
      <c r="D1152" s="1435"/>
      <c r="E1152" s="269"/>
      <c r="F1152" s="269"/>
      <c r="G1152" s="269"/>
      <c r="H1152" s="269"/>
      <c r="I1152" s="269"/>
      <c r="J1152" s="269"/>
      <c r="K1152" s="269"/>
      <c r="L1152" s="270"/>
      <c r="M1152" s="12">
        <f t="shared" si="256"/>
      </c>
      <c r="N1152" s="13"/>
    </row>
    <row r="1153" spans="1:14" ht="15.75">
      <c r="A1153" s="23">
        <v>745</v>
      </c>
      <c r="B1153" s="1436"/>
      <c r="C1153" s="111"/>
      <c r="D1153" s="1437"/>
      <c r="E1153" s="218"/>
      <c r="F1153" s="218"/>
      <c r="G1153" s="218"/>
      <c r="H1153" s="218"/>
      <c r="I1153" s="218"/>
      <c r="J1153" s="218"/>
      <c r="K1153" s="218"/>
      <c r="L1153" s="389"/>
      <c r="M1153" s="12">
        <f t="shared" si="256"/>
      </c>
      <c r="N1153" s="13"/>
    </row>
    <row r="1154" spans="1:14" ht="15.75">
      <c r="A1154" s="22">
        <v>750</v>
      </c>
      <c r="B1154" s="1436"/>
      <c r="C1154" s="111"/>
      <c r="D1154" s="1437"/>
      <c r="E1154" s="218"/>
      <c r="F1154" s="218"/>
      <c r="G1154" s="218"/>
      <c r="H1154" s="218"/>
      <c r="I1154" s="218"/>
      <c r="J1154" s="218"/>
      <c r="K1154" s="218"/>
      <c r="L1154" s="389"/>
      <c r="M1154" s="12">
        <f t="shared" si="256"/>
      </c>
      <c r="N1154" s="13"/>
    </row>
    <row r="1155" spans="1:14" ht="16.5" thickBot="1">
      <c r="A1155" s="23">
        <v>755</v>
      </c>
      <c r="B1155" s="1464"/>
      <c r="C1155" s="393" t="s">
        <v>738</v>
      </c>
      <c r="D1155" s="1432">
        <f>+B1155</f>
        <v>0</v>
      </c>
      <c r="E1155" s="395">
        <f aca="true" t="shared" si="269" ref="E1155:L1155">SUM(E1040,E1043,E1049,E1057,E1058,E1076,E1080,E1086,E1089,E1090,E1091,E1092,E1093,E1102,E1108,E1109,E1110,E1111,E1118,E1122,E1123,E1124,E1125,E1128,E1129,E1137,E1140,E1141,E1146)+E1151</f>
        <v>0</v>
      </c>
      <c r="F1155" s="396">
        <f t="shared" si="269"/>
        <v>0</v>
      </c>
      <c r="G1155" s="397">
        <f t="shared" si="269"/>
        <v>0</v>
      </c>
      <c r="H1155" s="398">
        <f t="shared" si="269"/>
        <v>0</v>
      </c>
      <c r="I1155" s="396">
        <f t="shared" si="269"/>
        <v>49953</v>
      </c>
      <c r="J1155" s="397">
        <f t="shared" si="269"/>
        <v>0</v>
      </c>
      <c r="K1155" s="398">
        <f t="shared" si="269"/>
        <v>0</v>
      </c>
      <c r="L1155" s="395">
        <f t="shared" si="269"/>
        <v>49953</v>
      </c>
      <c r="M1155" s="12">
        <f>(IF($E1155&lt;&gt;0,$M$2,IF($L1155&lt;&gt;0,$M$2,"")))</f>
        <v>1</v>
      </c>
      <c r="N1155" s="73" t="str">
        <f>LEFT(C1037,1)</f>
        <v>3</v>
      </c>
    </row>
    <row r="1156" spans="1:13" ht="16.5" thickTop="1">
      <c r="A1156" s="23">
        <v>760</v>
      </c>
      <c r="B1156" s="79" t="s">
        <v>120</v>
      </c>
      <c r="C1156" s="1"/>
      <c r="L1156" s="6"/>
      <c r="M1156" s="7">
        <f>(IF($E1155&lt;&gt;0,$M$2,IF($L1155&lt;&gt;0,$M$2,"")))</f>
        <v>1</v>
      </c>
    </row>
    <row r="1157" spans="1:13" ht="15.75">
      <c r="A1157" s="22">
        <v>765</v>
      </c>
      <c r="B1157" s="1367"/>
      <c r="C1157" s="1367"/>
      <c r="D1157" s="1368"/>
      <c r="E1157" s="1367"/>
      <c r="F1157" s="1367"/>
      <c r="G1157" s="1367"/>
      <c r="H1157" s="1367"/>
      <c r="I1157" s="1367"/>
      <c r="J1157" s="1367"/>
      <c r="K1157" s="1367"/>
      <c r="L1157" s="1369"/>
      <c r="M1157" s="7">
        <f>(IF($E1155&lt;&gt;0,$M$2,IF($L1155&lt;&gt;0,$M$2,"")))</f>
        <v>1</v>
      </c>
    </row>
    <row r="1158" spans="1:14" ht="18.75">
      <c r="A1158" s="22">
        <v>775</v>
      </c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77"/>
      <c r="M1158" s="74">
        <f>(IF(E1153&lt;&gt;0,$G$2,IF(L1153&lt;&gt;0,$G$2,"")))</f>
      </c>
      <c r="N1158" s="65"/>
    </row>
    <row r="1159" spans="1:14" ht="18.75">
      <c r="A1159" s="23">
        <v>780</v>
      </c>
      <c r="B1159" s="65"/>
      <c r="C1159" s="65"/>
      <c r="D1159" s="65"/>
      <c r="E1159" s="65"/>
      <c r="F1159" s="65"/>
      <c r="G1159" s="65"/>
      <c r="H1159" s="65"/>
      <c r="I1159" s="65"/>
      <c r="J1159" s="65"/>
      <c r="K1159" s="65"/>
      <c r="L1159" s="77"/>
      <c r="M1159" s="74">
        <f>(IF(E1154&lt;&gt;0,$G$2,IF(L1154&lt;&gt;0,$G$2,"")))</f>
      </c>
      <c r="N1159" s="65"/>
    </row>
    <row r="1160" ht="15.75">
      <c r="A1160" s="23">
        <v>785</v>
      </c>
    </row>
    <row r="1161" ht="15.75">
      <c r="A1161" s="23">
        <v>790</v>
      </c>
    </row>
    <row r="1162" ht="15.75">
      <c r="A1162" s="23">
        <v>795</v>
      </c>
    </row>
    <row r="1163" ht="15.75">
      <c r="A1163" s="22">
        <v>805</v>
      </c>
    </row>
    <row r="1164" ht="15.75">
      <c r="A1164" s="23">
        <v>810</v>
      </c>
    </row>
    <row r="1165" ht="15.75">
      <c r="A1165" s="23">
        <v>815</v>
      </c>
    </row>
    <row r="1166" ht="15.75">
      <c r="A1166" s="28">
        <v>525</v>
      </c>
    </row>
    <row r="1167" ht="15.75">
      <c r="A1167" s="22">
        <v>820</v>
      </c>
    </row>
    <row r="1168" ht="15.75">
      <c r="A1168" s="23">
        <v>821</v>
      </c>
    </row>
    <row r="1169" ht="15.75">
      <c r="A1169" s="23">
        <v>822</v>
      </c>
    </row>
    <row r="1170" ht="15.75">
      <c r="A1170" s="23">
        <v>823</v>
      </c>
    </row>
    <row r="1171" ht="15.75">
      <c r="A1171" s="23">
        <v>825</v>
      </c>
    </row>
    <row r="1172" ht="15.75">
      <c r="A1172" s="23"/>
    </row>
    <row r="1173" ht="15.75">
      <c r="A1173" s="23"/>
    </row>
    <row r="1174" ht="15.75">
      <c r="A1174" s="23"/>
    </row>
    <row r="1175" ht="15.75">
      <c r="A1175" s="23"/>
    </row>
    <row r="1176" ht="15.75">
      <c r="A1176" s="23"/>
    </row>
    <row r="1177" ht="15.75">
      <c r="A1177" s="23"/>
    </row>
    <row r="1178" ht="15.75">
      <c r="A1178" s="23"/>
    </row>
    <row r="1179" ht="15.75">
      <c r="A1179" s="23"/>
    </row>
    <row r="1180" ht="15.75">
      <c r="A1180" s="23"/>
    </row>
    <row r="1181" ht="15.75">
      <c r="A1181" s="23"/>
    </row>
    <row r="1182" ht="15.75">
      <c r="A1182" s="23"/>
    </row>
    <row r="1183" ht="15.75">
      <c r="A1183" s="23"/>
    </row>
    <row r="1184" ht="15.75">
      <c r="A1184" s="23"/>
    </row>
    <row r="1185" ht="15.75">
      <c r="A1185" s="23"/>
    </row>
    <row r="1186" ht="15.75">
      <c r="A1186" s="25"/>
    </row>
    <row r="1187" ht="15.75">
      <c r="A1187" s="25">
        <v>905</v>
      </c>
    </row>
    <row r="1188" ht="15.75">
      <c r="A1188" s="25">
        <v>906</v>
      </c>
    </row>
    <row r="1189" ht="15.75">
      <c r="A1189" s="25"/>
    </row>
    <row r="1190" ht="15.75">
      <c r="A1190" s="25">
        <v>907</v>
      </c>
    </row>
    <row r="1191" ht="15.75">
      <c r="A1191" s="25"/>
    </row>
  </sheetData>
  <sheetProtection/>
  <mergeCells count="247">
    <mergeCell ref="C1009:D1009"/>
    <mergeCell ref="C1013:D1013"/>
    <mergeCell ref="C1014:D1014"/>
    <mergeCell ref="C988:D988"/>
    <mergeCell ref="C991:D991"/>
    <mergeCell ref="C992:D992"/>
    <mergeCell ref="C1000:D1000"/>
    <mergeCell ref="C1003:D1003"/>
    <mergeCell ref="C1004:D1004"/>
    <mergeCell ref="C973:D973"/>
    <mergeCell ref="C974:D974"/>
    <mergeCell ref="C981:D981"/>
    <mergeCell ref="C985:D985"/>
    <mergeCell ref="C986:D986"/>
    <mergeCell ref="C987:D987"/>
    <mergeCell ref="C953:D953"/>
    <mergeCell ref="C954:D954"/>
    <mergeCell ref="C955:D955"/>
    <mergeCell ref="C956:D956"/>
    <mergeCell ref="C971:D971"/>
    <mergeCell ref="C972:D972"/>
    <mergeCell ref="C920:D920"/>
    <mergeCell ref="C921:D921"/>
    <mergeCell ref="C939:D939"/>
    <mergeCell ref="C943:D943"/>
    <mergeCell ref="C949:D949"/>
    <mergeCell ref="C952:D952"/>
    <mergeCell ref="B892:D892"/>
    <mergeCell ref="E896:H896"/>
    <mergeCell ref="I896:L896"/>
    <mergeCell ref="C903:D903"/>
    <mergeCell ref="C906:D906"/>
    <mergeCell ref="C912:D912"/>
    <mergeCell ref="C867:D867"/>
    <mergeCell ref="C872:D872"/>
    <mergeCell ref="C876:D876"/>
    <mergeCell ref="C877:D877"/>
    <mergeCell ref="B887:D887"/>
    <mergeCell ref="B889:D889"/>
    <mergeCell ref="C850:D850"/>
    <mergeCell ref="C851:D851"/>
    <mergeCell ref="C854:D854"/>
    <mergeCell ref="C855:D855"/>
    <mergeCell ref="C863:D863"/>
    <mergeCell ref="C866:D866"/>
    <mergeCell ref="C835:D835"/>
    <mergeCell ref="C836:D836"/>
    <mergeCell ref="C837:D837"/>
    <mergeCell ref="C844:D844"/>
    <mergeCell ref="C848:D848"/>
    <mergeCell ref="C849:D849"/>
    <mergeCell ref="C815:D815"/>
    <mergeCell ref="C816:D816"/>
    <mergeCell ref="C817:D817"/>
    <mergeCell ref="C818:D818"/>
    <mergeCell ref="C819:D819"/>
    <mergeCell ref="C834:D834"/>
    <mergeCell ref="C775:D775"/>
    <mergeCell ref="C783:D783"/>
    <mergeCell ref="C784:D784"/>
    <mergeCell ref="C802:D802"/>
    <mergeCell ref="C806:D806"/>
    <mergeCell ref="C812:D812"/>
    <mergeCell ref="B752:D752"/>
    <mergeCell ref="B755:D755"/>
    <mergeCell ref="E759:H759"/>
    <mergeCell ref="I759:L759"/>
    <mergeCell ref="C766:D766"/>
    <mergeCell ref="C769:D769"/>
    <mergeCell ref="C729:D729"/>
    <mergeCell ref="C730:D730"/>
    <mergeCell ref="C735:D735"/>
    <mergeCell ref="C739:D739"/>
    <mergeCell ref="C740:D740"/>
    <mergeCell ref="B750:D750"/>
    <mergeCell ref="C712:D712"/>
    <mergeCell ref="C713:D713"/>
    <mergeCell ref="C714:D714"/>
    <mergeCell ref="C717:D717"/>
    <mergeCell ref="C718:D718"/>
    <mergeCell ref="C726:D726"/>
    <mergeCell ref="C697:D697"/>
    <mergeCell ref="C698:D698"/>
    <mergeCell ref="C699:D699"/>
    <mergeCell ref="C700:D700"/>
    <mergeCell ref="C707:D707"/>
    <mergeCell ref="C711:D711"/>
    <mergeCell ref="C675:D675"/>
    <mergeCell ref="C678:D678"/>
    <mergeCell ref="C679:D679"/>
    <mergeCell ref="C680:D680"/>
    <mergeCell ref="C681:D681"/>
    <mergeCell ref="C682:D682"/>
    <mergeCell ref="C632:D632"/>
    <mergeCell ref="C638:D638"/>
    <mergeCell ref="C646:D646"/>
    <mergeCell ref="C647:D647"/>
    <mergeCell ref="C665:D665"/>
    <mergeCell ref="C669:D669"/>
    <mergeCell ref="B613:D613"/>
    <mergeCell ref="B615:D615"/>
    <mergeCell ref="B618:D618"/>
    <mergeCell ref="E622:H622"/>
    <mergeCell ref="I622:L622"/>
    <mergeCell ref="C629:D629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1024:D1024"/>
    <mergeCell ref="B1026:D1026"/>
    <mergeCell ref="B1029:D1029"/>
    <mergeCell ref="E1033:H1033"/>
    <mergeCell ref="I1033:L1033"/>
    <mergeCell ref="C1040:D1040"/>
    <mergeCell ref="C1043:D1043"/>
    <mergeCell ref="C1049:D1049"/>
    <mergeCell ref="C1057:D1057"/>
    <mergeCell ref="C1058:D1058"/>
    <mergeCell ref="C1076:D1076"/>
    <mergeCell ref="C1080:D1080"/>
    <mergeCell ref="C1086:D1086"/>
    <mergeCell ref="C1089:D1089"/>
    <mergeCell ref="C1090:D1090"/>
    <mergeCell ref="C1091:D1091"/>
    <mergeCell ref="C1092:D1092"/>
    <mergeCell ref="C1093:D1093"/>
    <mergeCell ref="C1137:D1137"/>
    <mergeCell ref="C1108:D1108"/>
    <mergeCell ref="C1109:D1109"/>
    <mergeCell ref="C1110:D1110"/>
    <mergeCell ref="C1111:D1111"/>
    <mergeCell ref="C1118:D1118"/>
    <mergeCell ref="C1122:D1122"/>
    <mergeCell ref="C1140:D1140"/>
    <mergeCell ref="C1141:D1141"/>
    <mergeCell ref="C1146:D1146"/>
    <mergeCell ref="C1150:D1150"/>
    <mergeCell ref="C1151:D1151"/>
    <mergeCell ref="C1123:D1123"/>
    <mergeCell ref="C1124:D1124"/>
    <mergeCell ref="C1125:D1125"/>
    <mergeCell ref="C1128:D1128"/>
    <mergeCell ref="C1129:D1129"/>
  </mergeCells>
  <conditionalFormatting sqref="D447">
    <cfRule type="cellIs" priority="155" dxfId="174" operator="notEqual" stopIfTrue="1">
      <formula>0</formula>
    </cfRule>
  </conditionalFormatting>
  <conditionalFormatting sqref="D598">
    <cfRule type="cellIs" priority="154" dxfId="174" operator="notEqual" stopIfTrue="1">
      <formula>0</formula>
    </cfRule>
  </conditionalFormatting>
  <conditionalFormatting sqref="E15">
    <cfRule type="cellIs" priority="148" dxfId="180" operator="equal" stopIfTrue="1">
      <formula>98</formula>
    </cfRule>
    <cfRule type="cellIs" priority="150" dxfId="181" operator="equal" stopIfTrue="1">
      <formula>96</formula>
    </cfRule>
    <cfRule type="cellIs" priority="151" dxfId="182" operator="equal" stopIfTrue="1">
      <formula>42</formula>
    </cfRule>
    <cfRule type="cellIs" priority="152" dxfId="183" operator="equal" stopIfTrue="1">
      <formula>97</formula>
    </cfRule>
    <cfRule type="cellIs" priority="153" dxfId="184" operator="equal" stopIfTrue="1">
      <formula>33</formula>
    </cfRule>
  </conditionalFormatting>
  <conditionalFormatting sqref="F15">
    <cfRule type="cellIs" priority="144" dxfId="184" operator="equal" stopIfTrue="1">
      <formula>"ЧУЖДИ СРЕДСТВА"</formula>
    </cfRule>
    <cfRule type="cellIs" priority="145" dxfId="183" operator="equal" stopIfTrue="1">
      <formula>"СЕС - ДМП"</formula>
    </cfRule>
    <cfRule type="cellIs" priority="146" dxfId="182" operator="equal" stopIfTrue="1">
      <formula>"СЕС - РА"</formula>
    </cfRule>
    <cfRule type="cellIs" priority="147" dxfId="181" operator="equal" stopIfTrue="1">
      <formula>"СЕС - ДЕС"</formula>
    </cfRule>
    <cfRule type="cellIs" priority="149" dxfId="180" operator="equal" stopIfTrue="1">
      <formula>"СЕС - КСФ"</formula>
    </cfRule>
  </conditionalFormatting>
  <conditionalFormatting sqref="F179">
    <cfRule type="cellIs" priority="132" dxfId="190" operator="equal" stopIfTrue="1">
      <formula>0</formula>
    </cfRule>
  </conditionalFormatting>
  <conditionalFormatting sqref="E181">
    <cfRule type="cellIs" priority="127" dxfId="180" operator="equal" stopIfTrue="1">
      <formula>98</formula>
    </cfRule>
    <cfRule type="cellIs" priority="128" dxfId="181" operator="equal" stopIfTrue="1">
      <formula>96</formula>
    </cfRule>
    <cfRule type="cellIs" priority="129" dxfId="182" operator="equal" stopIfTrue="1">
      <formula>42</formula>
    </cfRule>
    <cfRule type="cellIs" priority="130" dxfId="183" operator="equal" stopIfTrue="1">
      <formula>97</formula>
    </cfRule>
    <cfRule type="cellIs" priority="131" dxfId="184" operator="equal" stopIfTrue="1">
      <formula>33</formula>
    </cfRule>
  </conditionalFormatting>
  <conditionalFormatting sqref="F181">
    <cfRule type="cellIs" priority="122" dxfId="184" operator="equal" stopIfTrue="1">
      <formula>"ЧУЖДИ СРЕДСТВА"</formula>
    </cfRule>
    <cfRule type="cellIs" priority="123" dxfId="183" operator="equal" stopIfTrue="1">
      <formula>"СЕС - ДМП"</formula>
    </cfRule>
    <cfRule type="cellIs" priority="124" dxfId="182" operator="equal" stopIfTrue="1">
      <formula>"СЕС - РА"</formula>
    </cfRule>
    <cfRule type="cellIs" priority="125" dxfId="181" operator="equal" stopIfTrue="1">
      <formula>"СЕС - ДЕС"</formula>
    </cfRule>
    <cfRule type="cellIs" priority="126" dxfId="180" operator="equal" stopIfTrue="1">
      <formula>"СЕС - КСФ"</formula>
    </cfRule>
  </conditionalFormatting>
  <conditionalFormatting sqref="F353">
    <cfRule type="cellIs" priority="121" dxfId="190" operator="equal" stopIfTrue="1">
      <formula>0</formula>
    </cfRule>
  </conditionalFormatting>
  <conditionalFormatting sqref="E355">
    <cfRule type="cellIs" priority="116" dxfId="180" operator="equal" stopIfTrue="1">
      <formula>98</formula>
    </cfRule>
    <cfRule type="cellIs" priority="117" dxfId="181" operator="equal" stopIfTrue="1">
      <formula>96</formula>
    </cfRule>
    <cfRule type="cellIs" priority="118" dxfId="182" operator="equal" stopIfTrue="1">
      <formula>42</formula>
    </cfRule>
    <cfRule type="cellIs" priority="119" dxfId="183" operator="equal" stopIfTrue="1">
      <formula>97</formula>
    </cfRule>
    <cfRule type="cellIs" priority="120" dxfId="184" operator="equal" stopIfTrue="1">
      <formula>33</formula>
    </cfRule>
  </conditionalFormatting>
  <conditionalFormatting sqref="F355">
    <cfRule type="cellIs" priority="111" dxfId="184" operator="equal" stopIfTrue="1">
      <formula>"ЧУЖДИ СРЕДСТВА"</formula>
    </cfRule>
    <cfRule type="cellIs" priority="112" dxfId="183" operator="equal" stopIfTrue="1">
      <formula>"СЕС - ДМП"</formula>
    </cfRule>
    <cfRule type="cellIs" priority="113" dxfId="182" operator="equal" stopIfTrue="1">
      <formula>"СЕС - РА"</formula>
    </cfRule>
    <cfRule type="cellIs" priority="114" dxfId="181" operator="equal" stopIfTrue="1">
      <formula>"СЕС - ДЕС"</formula>
    </cfRule>
    <cfRule type="cellIs" priority="115" dxfId="180" operator="equal" stopIfTrue="1">
      <formula>"СЕС - КСФ"</formula>
    </cfRule>
  </conditionalFormatting>
  <conditionalFormatting sqref="F438">
    <cfRule type="cellIs" priority="110" dxfId="190" operator="equal" stopIfTrue="1">
      <formula>0</formula>
    </cfRule>
  </conditionalFormatting>
  <conditionalFormatting sqref="E440">
    <cfRule type="cellIs" priority="105" dxfId="180" operator="equal" stopIfTrue="1">
      <formula>98</formula>
    </cfRule>
    <cfRule type="cellIs" priority="106" dxfId="181" operator="equal" stopIfTrue="1">
      <formula>96</formula>
    </cfRule>
    <cfRule type="cellIs" priority="107" dxfId="182" operator="equal" stopIfTrue="1">
      <formula>42</formula>
    </cfRule>
    <cfRule type="cellIs" priority="108" dxfId="183" operator="equal" stopIfTrue="1">
      <formula>97</formula>
    </cfRule>
    <cfRule type="cellIs" priority="109" dxfId="184" operator="equal" stopIfTrue="1">
      <formula>33</formula>
    </cfRule>
  </conditionalFormatting>
  <conditionalFormatting sqref="F440">
    <cfRule type="cellIs" priority="100" dxfId="184" operator="equal" stopIfTrue="1">
      <formula>"ЧУЖДИ СРЕДСТВА"</formula>
    </cfRule>
    <cfRule type="cellIs" priority="101" dxfId="183" operator="equal" stopIfTrue="1">
      <formula>"СЕС - ДМП"</formula>
    </cfRule>
    <cfRule type="cellIs" priority="102" dxfId="182" operator="equal" stopIfTrue="1">
      <formula>"СЕС - РА"</formula>
    </cfRule>
    <cfRule type="cellIs" priority="103" dxfId="181" operator="equal" stopIfTrue="1">
      <formula>"СЕС - ДЕС"</formula>
    </cfRule>
    <cfRule type="cellIs" priority="104" dxfId="180" operator="equal" stopIfTrue="1">
      <formula>"СЕС - КСФ"</formula>
    </cfRule>
  </conditionalFormatting>
  <conditionalFormatting sqref="E447">
    <cfRule type="cellIs" priority="99" dxfId="191" operator="notEqual" stopIfTrue="1">
      <formula>0</formula>
    </cfRule>
  </conditionalFormatting>
  <conditionalFormatting sqref="F447">
    <cfRule type="cellIs" priority="98" dxfId="191" operator="notEqual" stopIfTrue="1">
      <formula>0</formula>
    </cfRule>
  </conditionalFormatting>
  <conditionalFormatting sqref="G447">
    <cfRule type="cellIs" priority="97" dxfId="191" operator="notEqual" stopIfTrue="1">
      <formula>0</formula>
    </cfRule>
  </conditionalFormatting>
  <conditionalFormatting sqref="H447">
    <cfRule type="cellIs" priority="96" dxfId="191" operator="notEqual" stopIfTrue="1">
      <formula>0</formula>
    </cfRule>
  </conditionalFormatting>
  <conditionalFormatting sqref="I447">
    <cfRule type="cellIs" priority="95" dxfId="191" operator="notEqual" stopIfTrue="1">
      <formula>0</formula>
    </cfRule>
  </conditionalFormatting>
  <conditionalFormatting sqref="J447">
    <cfRule type="cellIs" priority="94" dxfId="191" operator="notEqual" stopIfTrue="1">
      <formula>0</formula>
    </cfRule>
  </conditionalFormatting>
  <conditionalFormatting sqref="K447">
    <cfRule type="cellIs" priority="93" dxfId="191" operator="notEqual" stopIfTrue="1">
      <formula>0</formula>
    </cfRule>
  </conditionalFormatting>
  <conditionalFormatting sqref="L447">
    <cfRule type="cellIs" priority="92" dxfId="191" operator="notEqual" stopIfTrue="1">
      <formula>0</formula>
    </cfRule>
  </conditionalFormatting>
  <conditionalFormatting sqref="E598">
    <cfRule type="cellIs" priority="91" dxfId="191" operator="notEqual" stopIfTrue="1">
      <formula>0</formula>
    </cfRule>
  </conditionalFormatting>
  <conditionalFormatting sqref="F598:G598">
    <cfRule type="cellIs" priority="90" dxfId="191" operator="notEqual" stopIfTrue="1">
      <formula>0</formula>
    </cfRule>
  </conditionalFormatting>
  <conditionalFormatting sqref="H598">
    <cfRule type="cellIs" priority="89" dxfId="191" operator="notEqual" stopIfTrue="1">
      <formula>0</formula>
    </cfRule>
  </conditionalFormatting>
  <conditionalFormatting sqref="I598">
    <cfRule type="cellIs" priority="88" dxfId="191" operator="notEqual" stopIfTrue="1">
      <formula>0</formula>
    </cfRule>
  </conditionalFormatting>
  <conditionalFormatting sqref="J598:K598">
    <cfRule type="cellIs" priority="87" dxfId="191" operator="notEqual" stopIfTrue="1">
      <formula>0</formula>
    </cfRule>
  </conditionalFormatting>
  <conditionalFormatting sqref="L598">
    <cfRule type="cellIs" priority="86" dxfId="191" operator="notEqual" stopIfTrue="1">
      <formula>0</formula>
    </cfRule>
  </conditionalFormatting>
  <conditionalFormatting sqref="F454">
    <cfRule type="cellIs" priority="84" dxfId="190" operator="equal" stopIfTrue="1">
      <formula>0</formula>
    </cfRule>
  </conditionalFormatting>
  <conditionalFormatting sqref="E456">
    <cfRule type="cellIs" priority="79" dxfId="180" operator="equal" stopIfTrue="1">
      <formula>98</formula>
    </cfRule>
    <cfRule type="cellIs" priority="80" dxfId="181" operator="equal" stopIfTrue="1">
      <formula>96</formula>
    </cfRule>
    <cfRule type="cellIs" priority="81" dxfId="182" operator="equal" stopIfTrue="1">
      <formula>42</formula>
    </cfRule>
    <cfRule type="cellIs" priority="82" dxfId="183" operator="equal" stopIfTrue="1">
      <formula>97</formula>
    </cfRule>
    <cfRule type="cellIs" priority="83" dxfId="184" operator="equal" stopIfTrue="1">
      <formula>33</formula>
    </cfRule>
  </conditionalFormatting>
  <conditionalFormatting sqref="F456">
    <cfRule type="cellIs" priority="74" dxfId="184" operator="equal" stopIfTrue="1">
      <formula>"ЧУЖДИ СРЕДСТВА"</formula>
    </cfRule>
    <cfRule type="cellIs" priority="75" dxfId="183" operator="equal" stopIfTrue="1">
      <formula>"СЕС - ДМП"</formula>
    </cfRule>
    <cfRule type="cellIs" priority="76" dxfId="182" operator="equal" stopIfTrue="1">
      <formula>"СЕС - РА"</formula>
    </cfRule>
    <cfRule type="cellIs" priority="77" dxfId="181" operator="equal" stopIfTrue="1">
      <formula>"СЕС - ДЕС"</formula>
    </cfRule>
    <cfRule type="cellIs" priority="78" dxfId="180" operator="equal" stopIfTrue="1">
      <formula>"СЕС - КСФ"</formula>
    </cfRule>
  </conditionalFormatting>
  <conditionalFormatting sqref="I9:J9">
    <cfRule type="cellIs" priority="69" dxfId="185" operator="between" stopIfTrue="1">
      <formula>1000000000000</formula>
      <formula>9999999999999990</formula>
    </cfRule>
    <cfRule type="cellIs" priority="70" dxfId="186" operator="between" stopIfTrue="1">
      <formula>10000000000</formula>
      <formula>999999999999</formula>
    </cfRule>
    <cfRule type="cellIs" priority="71" dxfId="187" operator="between" stopIfTrue="1">
      <formula>1000000</formula>
      <formula>99999999</formula>
    </cfRule>
    <cfRule type="cellIs" priority="72" dxfId="192" operator="between" stopIfTrue="1">
      <formula>100</formula>
      <formula>9900</formula>
    </cfRule>
  </conditionalFormatting>
  <conditionalFormatting sqref="G170">
    <cfRule type="cellIs" priority="66" dxfId="60" operator="greaterThan" stopIfTrue="1">
      <formula>$G$25</formula>
    </cfRule>
  </conditionalFormatting>
  <conditionalFormatting sqref="J170">
    <cfRule type="cellIs" priority="65" dxfId="60" operator="greaterThan" stopIfTrue="1">
      <formula>$J$25</formula>
    </cfRule>
  </conditionalFormatting>
  <conditionalFormatting sqref="F618">
    <cfRule type="cellIs" priority="64" dxfId="190" operator="equal" stopIfTrue="1">
      <formula>0</formula>
    </cfRule>
  </conditionalFormatting>
  <conditionalFormatting sqref="E620">
    <cfRule type="cellIs" priority="59" dxfId="180" operator="equal" stopIfTrue="1">
      <formula>98</formula>
    </cfRule>
    <cfRule type="cellIs" priority="60" dxfId="181" operator="equal" stopIfTrue="1">
      <formula>96</formula>
    </cfRule>
    <cfRule type="cellIs" priority="61" dxfId="182" operator="equal" stopIfTrue="1">
      <formula>42</formula>
    </cfRule>
    <cfRule type="cellIs" priority="62" dxfId="183" operator="equal" stopIfTrue="1">
      <formula>97</formula>
    </cfRule>
    <cfRule type="cellIs" priority="63" dxfId="184" operator="equal" stopIfTrue="1">
      <formula>33</formula>
    </cfRule>
  </conditionalFormatting>
  <conditionalFormatting sqref="F620">
    <cfRule type="cellIs" priority="54" dxfId="184" operator="equal" stopIfTrue="1">
      <formula>"ЧУЖДИ СРЕДСТВА"</formula>
    </cfRule>
    <cfRule type="cellIs" priority="55" dxfId="183" operator="equal" stopIfTrue="1">
      <formula>"СЕС - ДМП"</formula>
    </cfRule>
    <cfRule type="cellIs" priority="56" dxfId="182" operator="equal" stopIfTrue="1">
      <formula>"СЕС - РА"</formula>
    </cfRule>
    <cfRule type="cellIs" priority="57" dxfId="181" operator="equal" stopIfTrue="1">
      <formula>"СЕС - ДЕС"</formula>
    </cfRule>
    <cfRule type="cellIs" priority="58" dxfId="180" operator="equal" stopIfTrue="1">
      <formula>"СЕС - КСФ"</formula>
    </cfRule>
  </conditionalFormatting>
  <conditionalFormatting sqref="D627">
    <cfRule type="cellIs" priority="53" dxfId="0" operator="notEqual" stopIfTrue="1">
      <formula>"ИЗБЕРЕТЕ ДЕЙНОСТ"</formula>
    </cfRule>
  </conditionalFormatting>
  <conditionalFormatting sqref="D744">
    <cfRule type="cellIs" priority="52" dxfId="193" operator="equal" stopIfTrue="1">
      <formula>0</formula>
    </cfRule>
  </conditionalFormatting>
  <conditionalFormatting sqref="C627">
    <cfRule type="cellIs" priority="51" dxfId="0" operator="notEqual" stopIfTrue="1">
      <formula>0</formula>
    </cfRule>
  </conditionalFormatting>
  <conditionalFormatting sqref="D625">
    <cfRule type="cellIs" priority="50" dxfId="0" operator="notEqual" stopIfTrue="1">
      <formula>"ИЗБЕРЕТЕ ДЕЙНОСТ"</formula>
    </cfRule>
  </conditionalFormatting>
  <conditionalFormatting sqref="C625">
    <cfRule type="cellIs" priority="49" dxfId="0" operator="notEqual" stopIfTrue="1">
      <formula>0</formula>
    </cfRule>
  </conditionalFormatting>
  <conditionalFormatting sqref="F755">
    <cfRule type="cellIs" priority="48" dxfId="190" operator="equal" stopIfTrue="1">
      <formula>0</formula>
    </cfRule>
  </conditionalFormatting>
  <conditionalFormatting sqref="E757">
    <cfRule type="cellIs" priority="43" dxfId="180" operator="equal" stopIfTrue="1">
      <formula>98</formula>
    </cfRule>
    <cfRule type="cellIs" priority="44" dxfId="181" operator="equal" stopIfTrue="1">
      <formula>96</formula>
    </cfRule>
    <cfRule type="cellIs" priority="45" dxfId="182" operator="equal" stopIfTrue="1">
      <formula>42</formula>
    </cfRule>
    <cfRule type="cellIs" priority="46" dxfId="183" operator="equal" stopIfTrue="1">
      <formula>97</formula>
    </cfRule>
    <cfRule type="cellIs" priority="47" dxfId="184" operator="equal" stopIfTrue="1">
      <formula>33</formula>
    </cfRule>
  </conditionalFormatting>
  <conditionalFormatting sqref="F757">
    <cfRule type="cellIs" priority="38" dxfId="184" operator="equal" stopIfTrue="1">
      <formula>"ЧУЖДИ СРЕДСТВА"</formula>
    </cfRule>
    <cfRule type="cellIs" priority="39" dxfId="183" operator="equal" stopIfTrue="1">
      <formula>"СЕС - ДМП"</formula>
    </cfRule>
    <cfRule type="cellIs" priority="40" dxfId="182" operator="equal" stopIfTrue="1">
      <formula>"СЕС - РА"</formula>
    </cfRule>
    <cfRule type="cellIs" priority="41" dxfId="181" operator="equal" stopIfTrue="1">
      <formula>"СЕС - ДЕС"</formula>
    </cfRule>
    <cfRule type="cellIs" priority="42" dxfId="180" operator="equal" stopIfTrue="1">
      <formula>"СЕС - КСФ"</formula>
    </cfRule>
  </conditionalFormatting>
  <conditionalFormatting sqref="D764">
    <cfRule type="cellIs" priority="37" dxfId="0" operator="notEqual" stopIfTrue="1">
      <formula>"ИЗБЕРЕТЕ ДЕЙНОСТ"</formula>
    </cfRule>
  </conditionalFormatting>
  <conditionalFormatting sqref="D881">
    <cfRule type="cellIs" priority="36" dxfId="193" operator="equal" stopIfTrue="1">
      <formula>0</formula>
    </cfRule>
  </conditionalFormatting>
  <conditionalFormatting sqref="C764">
    <cfRule type="cellIs" priority="35" dxfId="0" operator="notEqual" stopIfTrue="1">
      <formula>0</formula>
    </cfRule>
  </conditionalFormatting>
  <conditionalFormatting sqref="D762">
    <cfRule type="cellIs" priority="34" dxfId="0" operator="notEqual" stopIfTrue="1">
      <formula>"ИЗБЕРЕТЕ ДЕЙНОСТ"</formula>
    </cfRule>
  </conditionalFormatting>
  <conditionalFormatting sqref="C762">
    <cfRule type="cellIs" priority="33" dxfId="0" operator="notEqual" stopIfTrue="1">
      <formula>0</formula>
    </cfRule>
  </conditionalFormatting>
  <conditionalFormatting sqref="F892">
    <cfRule type="cellIs" priority="32" dxfId="190" operator="equal" stopIfTrue="1">
      <formula>0</formula>
    </cfRule>
  </conditionalFormatting>
  <conditionalFormatting sqref="E894">
    <cfRule type="cellIs" priority="27" dxfId="180" operator="equal" stopIfTrue="1">
      <formula>98</formula>
    </cfRule>
    <cfRule type="cellIs" priority="28" dxfId="181" operator="equal" stopIfTrue="1">
      <formula>96</formula>
    </cfRule>
    <cfRule type="cellIs" priority="29" dxfId="182" operator="equal" stopIfTrue="1">
      <formula>42</formula>
    </cfRule>
    <cfRule type="cellIs" priority="30" dxfId="183" operator="equal" stopIfTrue="1">
      <formula>97</formula>
    </cfRule>
    <cfRule type="cellIs" priority="31" dxfId="184" operator="equal" stopIfTrue="1">
      <formula>33</formula>
    </cfRule>
  </conditionalFormatting>
  <conditionalFormatting sqref="F894">
    <cfRule type="cellIs" priority="22" dxfId="184" operator="equal" stopIfTrue="1">
      <formula>"ЧУЖДИ СРЕДСТВА"</formula>
    </cfRule>
    <cfRule type="cellIs" priority="23" dxfId="183" operator="equal" stopIfTrue="1">
      <formula>"СЕС - ДМП"</formula>
    </cfRule>
    <cfRule type="cellIs" priority="24" dxfId="182" operator="equal" stopIfTrue="1">
      <formula>"СЕС - РА"</formula>
    </cfRule>
    <cfRule type="cellIs" priority="25" dxfId="181" operator="equal" stopIfTrue="1">
      <formula>"СЕС - ДЕС"</formula>
    </cfRule>
    <cfRule type="cellIs" priority="26" dxfId="180" operator="equal" stopIfTrue="1">
      <formula>"СЕС - КСФ"</formula>
    </cfRule>
  </conditionalFormatting>
  <conditionalFormatting sqref="D901">
    <cfRule type="cellIs" priority="21" dxfId="0" operator="notEqual" stopIfTrue="1">
      <formula>"ИЗБЕРЕТЕ ДЕЙНОСТ"</formula>
    </cfRule>
  </conditionalFormatting>
  <conditionalFormatting sqref="D1018">
    <cfRule type="cellIs" priority="20" dxfId="193" operator="equal" stopIfTrue="1">
      <formula>0</formula>
    </cfRule>
  </conditionalFormatting>
  <conditionalFormatting sqref="C901">
    <cfRule type="cellIs" priority="19" dxfId="0" operator="notEqual" stopIfTrue="1">
      <formula>0</formula>
    </cfRule>
  </conditionalFormatting>
  <conditionalFormatting sqref="D899">
    <cfRule type="cellIs" priority="18" dxfId="0" operator="notEqual" stopIfTrue="1">
      <formula>"ИЗБЕРЕТЕ ДЕЙНОСТ"</formula>
    </cfRule>
  </conditionalFormatting>
  <conditionalFormatting sqref="C899">
    <cfRule type="cellIs" priority="17" dxfId="0" operator="notEqual" stopIfTrue="1">
      <formula>0</formula>
    </cfRule>
  </conditionalFormatting>
  <conditionalFormatting sqref="F1029">
    <cfRule type="cellIs" priority="16" dxfId="190" operator="equal" stopIfTrue="1">
      <formula>0</formula>
    </cfRule>
  </conditionalFormatting>
  <conditionalFormatting sqref="E1031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031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D1038">
    <cfRule type="cellIs" priority="5" dxfId="0" operator="notEqual" stopIfTrue="1">
      <formula>"ИЗБЕРЕТЕ ДЕЙНОСТ"</formula>
    </cfRule>
  </conditionalFormatting>
  <conditionalFormatting sqref="D1155">
    <cfRule type="cellIs" priority="4" dxfId="193" operator="equal" stopIfTrue="1">
      <formula>0</formula>
    </cfRule>
  </conditionalFormatting>
  <conditionalFormatting sqref="C1038">
    <cfRule type="cellIs" priority="3" dxfId="0" operator="notEqual" stopIfTrue="1">
      <formula>0</formula>
    </cfRule>
  </conditionalFormatting>
  <conditionalFormatting sqref="D1036">
    <cfRule type="cellIs" priority="2" dxfId="0" operator="notEqual" stopIfTrue="1">
      <formula>"ИЗБЕРЕТЕ ДЕЙНОСТ"</formula>
    </cfRule>
  </conditionalFormatting>
  <conditionalFormatting sqref="C1036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30:J530 I562:J563 F407:K408 H170:I170 E170:F170 K170:L170 K23:K27 I85:I88 K85:K89 F85:F88 H517:H520 F520:G520 I520:J520 F525:G525 I525:J525 F95:F101 I376:J376 G377 J377 F378 I378 F476:G476 I476:J476 F562:G563 F392:K395 F528:G528 I528:J528 F530:G530 H389:H390 K400:K401 I400:J400 H400:H401 F400:G400 F633:K637 F676:K681 F666:K668 F648:K664 F630:K631 F688:K690 F639:K646 F727:K729 F719:K725 F715:K717 F708:K713 F701:K706 F740:K740 F670:K673 F683:K686 F692:K699 F731:K738 F770:K774 F813:K818 F803:K805 F785:K801 F767:K768 F825:K827 F776:K783 F864:K866 F856:K862 F852:K854 F845:K850 F838:K843 F877:K877 F807:K810 F820:K823 F829:K836 F868:K875 F907:K911 F950:K955 F940:K942 F922:K938 F904:K905 F962:K964 F913:K920 F1001:K1003 F993:K999 F989:K991 F982:K987 F975:K980 F1014:K1014 F944:K947 F957:K960 F966:K973 F1005:K1012 F1044:K1048 F1087:K1092 F1077:K1079 F1059:K1075 F1041:K1042 F1099:K1101 F1050:K1057 F1138:K1140 F1130:K1136 F1126:K1128">
      <formula1>999999999999999000</formula1>
    </dataValidation>
    <dataValidation type="whole" operator="lessThan" allowBlank="1" showInputMessage="1" showErrorMessage="1" error="Въвежда се цяло число!" sqref="F1119:K1124 F1112:K1117 F1151:K1151 F1081:K1084 F1094:K1097 F1103:K1110 F1142:K114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 E629:E744 E766:E881 E903:E1018 E1040:E1155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F401:G401 I401:J401 F674:K674 F687:K687 F811:K811 F824:K824 F948:K948 F961:K961 F1085:K1085 F1098:K109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list" allowBlank="1" showInputMessage="1" showErrorMessage="1" prompt="Използва се само  за финансово-правна форма СЕС-КСФ (код 98)&#10;" sqref="D625 D762 D899 D1036">
      <formula1>OP_LIST</formula1>
    </dataValidation>
    <dataValidation type="list" allowBlank="1" showInputMessage="1" showErrorMessage="1" promptTitle="ВЪВЕДЕТЕ ДЕЙНОСТ" sqref="D627 D764 D901 D103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F2" sqref="F2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791</v>
      </c>
      <c r="B1" s="1490" t="s">
        <v>795</v>
      </c>
      <c r="C1" s="1489"/>
    </row>
    <row r="2" spans="1:3" ht="31.5" customHeight="1">
      <c r="A2" s="1492">
        <v>0</v>
      </c>
      <c r="B2" s="1493" t="s">
        <v>1206</v>
      </c>
      <c r="C2" s="1494" t="s">
        <v>1659</v>
      </c>
    </row>
    <row r="3" spans="1:3" ht="35.25" customHeight="1">
      <c r="A3" s="1492">
        <v>33</v>
      </c>
      <c r="B3" s="1493" t="s">
        <v>1207</v>
      </c>
      <c r="C3" s="1495" t="s">
        <v>1660</v>
      </c>
    </row>
    <row r="4" spans="1:3" ht="35.25" customHeight="1">
      <c r="A4" s="1492">
        <v>42</v>
      </c>
      <c r="B4" s="1493" t="s">
        <v>1208</v>
      </c>
      <c r="C4" s="1496" t="s">
        <v>1661</v>
      </c>
    </row>
    <row r="5" spans="1:3" ht="19.5">
      <c r="A5" s="1492">
        <v>96</v>
      </c>
      <c r="B5" s="1493" t="s">
        <v>1209</v>
      </c>
      <c r="C5" s="1496" t="s">
        <v>1662</v>
      </c>
    </row>
    <row r="6" spans="1:3" ht="19.5">
      <c r="A6" s="1492">
        <v>97</v>
      </c>
      <c r="B6" s="1493" t="s">
        <v>1210</v>
      </c>
      <c r="C6" s="1496" t="s">
        <v>1663</v>
      </c>
    </row>
    <row r="7" spans="1:3" ht="19.5">
      <c r="A7" s="1492">
        <v>98</v>
      </c>
      <c r="B7" s="1493" t="s">
        <v>1211</v>
      </c>
      <c r="C7" s="1496" t="s">
        <v>1664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3" t="s">
        <v>791</v>
      </c>
      <c r="B10" s="1604" t="s">
        <v>794</v>
      </c>
      <c r="C10" s="1603"/>
    </row>
    <row r="11" spans="1:3" ht="14.25">
      <c r="A11" s="1605"/>
      <c r="B11" s="1606" t="s">
        <v>375</v>
      </c>
      <c r="C11" s="1605"/>
    </row>
    <row r="12" spans="1:3" ht="15.75">
      <c r="A12" s="1500">
        <v>1101</v>
      </c>
      <c r="B12" s="1501" t="s">
        <v>376</v>
      </c>
      <c r="C12" s="1500">
        <v>1101</v>
      </c>
    </row>
    <row r="13" spans="1:3" ht="15.75">
      <c r="A13" s="1500">
        <v>1103</v>
      </c>
      <c r="B13" s="1502" t="s">
        <v>377</v>
      </c>
      <c r="C13" s="1500">
        <v>1103</v>
      </c>
    </row>
    <row r="14" spans="1:3" ht="15.75">
      <c r="A14" s="1500">
        <v>1104</v>
      </c>
      <c r="B14" s="1503" t="s">
        <v>378</v>
      </c>
      <c r="C14" s="1500">
        <v>1104</v>
      </c>
    </row>
    <row r="15" spans="1:3" ht="15.75">
      <c r="A15" s="1500">
        <v>1105</v>
      </c>
      <c r="B15" s="1503" t="s">
        <v>379</v>
      </c>
      <c r="C15" s="1500">
        <v>1105</v>
      </c>
    </row>
    <row r="16" spans="1:3" ht="15.75">
      <c r="A16" s="1500">
        <v>1106</v>
      </c>
      <c r="B16" s="1503" t="s">
        <v>380</v>
      </c>
      <c r="C16" s="1500">
        <v>1106</v>
      </c>
    </row>
    <row r="17" spans="1:3" ht="15.75">
      <c r="A17" s="1500">
        <v>1107</v>
      </c>
      <c r="B17" s="1503" t="s">
        <v>381</v>
      </c>
      <c r="C17" s="1500">
        <v>1107</v>
      </c>
    </row>
    <row r="18" spans="1:3" ht="15.75">
      <c r="A18" s="1500">
        <v>1108</v>
      </c>
      <c r="B18" s="1503" t="s">
        <v>382</v>
      </c>
      <c r="C18" s="1500">
        <v>1108</v>
      </c>
    </row>
    <row r="19" spans="1:3" ht="15.75">
      <c r="A19" s="1500">
        <v>1111</v>
      </c>
      <c r="B19" s="1504" t="s">
        <v>383</v>
      </c>
      <c r="C19" s="1500">
        <v>1111</v>
      </c>
    </row>
    <row r="20" spans="1:3" ht="15.75">
      <c r="A20" s="1500">
        <v>1115</v>
      </c>
      <c r="B20" s="1504" t="s">
        <v>384</v>
      </c>
      <c r="C20" s="1500">
        <v>1115</v>
      </c>
    </row>
    <row r="21" spans="1:3" ht="15.75">
      <c r="A21" s="1500">
        <v>1116</v>
      </c>
      <c r="B21" s="1504" t="s">
        <v>385</v>
      </c>
      <c r="C21" s="1500">
        <v>1116</v>
      </c>
    </row>
    <row r="22" spans="1:3" ht="15.75">
      <c r="A22" s="1500">
        <v>1117</v>
      </c>
      <c r="B22" s="1504" t="s">
        <v>386</v>
      </c>
      <c r="C22" s="1500">
        <v>1117</v>
      </c>
    </row>
    <row r="23" spans="1:3" ht="15.75">
      <c r="A23" s="1500">
        <v>1121</v>
      </c>
      <c r="B23" s="1503" t="s">
        <v>387</v>
      </c>
      <c r="C23" s="1500">
        <v>1121</v>
      </c>
    </row>
    <row r="24" spans="1:3" ht="15.75">
      <c r="A24" s="1500">
        <v>1122</v>
      </c>
      <c r="B24" s="1503" t="s">
        <v>388</v>
      </c>
      <c r="C24" s="1500">
        <v>1122</v>
      </c>
    </row>
    <row r="25" spans="1:3" ht="15.75">
      <c r="A25" s="1500">
        <v>1123</v>
      </c>
      <c r="B25" s="1503" t="s">
        <v>389</v>
      </c>
      <c r="C25" s="1500">
        <v>1123</v>
      </c>
    </row>
    <row r="26" spans="1:3" ht="15.75">
      <c r="A26" s="1500">
        <v>1125</v>
      </c>
      <c r="B26" s="1505" t="s">
        <v>390</v>
      </c>
      <c r="C26" s="1500">
        <v>1125</v>
      </c>
    </row>
    <row r="27" spans="1:3" ht="15.75">
      <c r="A27" s="1500">
        <v>1128</v>
      </c>
      <c r="B27" s="1503" t="s">
        <v>391</v>
      </c>
      <c r="C27" s="1500">
        <v>1128</v>
      </c>
    </row>
    <row r="28" spans="1:3" ht="15.75">
      <c r="A28" s="1500">
        <v>1139</v>
      </c>
      <c r="B28" s="1506" t="s">
        <v>392</v>
      </c>
      <c r="C28" s="1500">
        <v>1139</v>
      </c>
    </row>
    <row r="29" spans="1:3" ht="15.75">
      <c r="A29" s="1500">
        <v>1141</v>
      </c>
      <c r="B29" s="1504" t="s">
        <v>393</v>
      </c>
      <c r="C29" s="1500">
        <v>1141</v>
      </c>
    </row>
    <row r="30" spans="1:3" ht="15.75">
      <c r="A30" s="1500">
        <v>1142</v>
      </c>
      <c r="B30" s="1503" t="s">
        <v>394</v>
      </c>
      <c r="C30" s="1500">
        <v>1142</v>
      </c>
    </row>
    <row r="31" spans="1:3" ht="15.75">
      <c r="A31" s="1500">
        <v>1143</v>
      </c>
      <c r="B31" s="1504" t="s">
        <v>395</v>
      </c>
      <c r="C31" s="1500">
        <v>1143</v>
      </c>
    </row>
    <row r="32" spans="1:3" ht="15.75">
      <c r="A32" s="1500">
        <v>1144</v>
      </c>
      <c r="B32" s="1504" t="s">
        <v>396</v>
      </c>
      <c r="C32" s="1500">
        <v>1144</v>
      </c>
    </row>
    <row r="33" spans="1:3" ht="15.75">
      <c r="A33" s="1500">
        <v>1145</v>
      </c>
      <c r="B33" s="1503" t="s">
        <v>397</v>
      </c>
      <c r="C33" s="1500">
        <v>1145</v>
      </c>
    </row>
    <row r="34" spans="1:3" ht="15.75">
      <c r="A34" s="1500">
        <v>1146</v>
      </c>
      <c r="B34" s="1504" t="s">
        <v>398</v>
      </c>
      <c r="C34" s="1500">
        <v>1146</v>
      </c>
    </row>
    <row r="35" spans="1:3" ht="15.75">
      <c r="A35" s="1500">
        <v>1147</v>
      </c>
      <c r="B35" s="1504" t="s">
        <v>399</v>
      </c>
      <c r="C35" s="1500">
        <v>1147</v>
      </c>
    </row>
    <row r="36" spans="1:3" ht="15.75">
      <c r="A36" s="1500">
        <v>1148</v>
      </c>
      <c r="B36" s="1504" t="s">
        <v>400</v>
      </c>
      <c r="C36" s="1500">
        <v>1148</v>
      </c>
    </row>
    <row r="37" spans="1:3" ht="15.75">
      <c r="A37" s="1500">
        <v>1149</v>
      </c>
      <c r="B37" s="1504" t="s">
        <v>401</v>
      </c>
      <c r="C37" s="1500">
        <v>1149</v>
      </c>
    </row>
    <row r="38" spans="1:3" ht="15.75">
      <c r="A38" s="1500">
        <v>1151</v>
      </c>
      <c r="B38" s="1504" t="s">
        <v>402</v>
      </c>
      <c r="C38" s="1500">
        <v>1151</v>
      </c>
    </row>
    <row r="39" spans="1:3" ht="15.75">
      <c r="A39" s="1500">
        <v>1158</v>
      </c>
      <c r="B39" s="1503" t="s">
        <v>403</v>
      </c>
      <c r="C39" s="1500">
        <v>1158</v>
      </c>
    </row>
    <row r="40" spans="1:3" ht="15.75">
      <c r="A40" s="1500">
        <v>1161</v>
      </c>
      <c r="B40" s="1503" t="s">
        <v>404</v>
      </c>
      <c r="C40" s="1500">
        <v>1161</v>
      </c>
    </row>
    <row r="41" spans="1:3" ht="15.75">
      <c r="A41" s="1500">
        <v>1162</v>
      </c>
      <c r="B41" s="1503" t="s">
        <v>405</v>
      </c>
      <c r="C41" s="1500">
        <v>1162</v>
      </c>
    </row>
    <row r="42" spans="1:3" ht="15.75">
      <c r="A42" s="1500">
        <v>1163</v>
      </c>
      <c r="B42" s="1503" t="s">
        <v>406</v>
      </c>
      <c r="C42" s="1500">
        <v>1163</v>
      </c>
    </row>
    <row r="43" spans="1:3" ht="15.75">
      <c r="A43" s="1500">
        <v>1168</v>
      </c>
      <c r="B43" s="1503" t="s">
        <v>407</v>
      </c>
      <c r="C43" s="1500">
        <v>1168</v>
      </c>
    </row>
    <row r="44" spans="1:3" ht="15.75">
      <c r="A44" s="1500">
        <v>1179</v>
      </c>
      <c r="B44" s="1504" t="s">
        <v>408</v>
      </c>
      <c r="C44" s="1500">
        <v>1179</v>
      </c>
    </row>
    <row r="45" spans="1:3" ht="15.75">
      <c r="A45" s="1500">
        <v>2201</v>
      </c>
      <c r="B45" s="1504" t="s">
        <v>409</v>
      </c>
      <c r="C45" s="1500">
        <v>2201</v>
      </c>
    </row>
    <row r="46" spans="1:3" ht="15.75">
      <c r="A46" s="1500">
        <v>2205</v>
      </c>
      <c r="B46" s="1503" t="s">
        <v>410</v>
      </c>
      <c r="C46" s="1500">
        <v>2205</v>
      </c>
    </row>
    <row r="47" spans="1:3" ht="15.75">
      <c r="A47" s="1500">
        <v>2206</v>
      </c>
      <c r="B47" s="1506" t="s">
        <v>411</v>
      </c>
      <c r="C47" s="1500">
        <v>2206</v>
      </c>
    </row>
    <row r="48" spans="1:3" ht="15.75">
      <c r="A48" s="1500">
        <v>2215</v>
      </c>
      <c r="B48" s="1503" t="s">
        <v>412</v>
      </c>
      <c r="C48" s="1500">
        <v>2215</v>
      </c>
    </row>
    <row r="49" spans="1:3" ht="15.75">
      <c r="A49" s="1500">
        <v>2218</v>
      </c>
      <c r="B49" s="1503" t="s">
        <v>413</v>
      </c>
      <c r="C49" s="1500">
        <v>2218</v>
      </c>
    </row>
    <row r="50" spans="1:3" ht="15.75">
      <c r="A50" s="1500">
        <v>2219</v>
      </c>
      <c r="B50" s="1503" t="s">
        <v>414</v>
      </c>
      <c r="C50" s="1500">
        <v>2219</v>
      </c>
    </row>
    <row r="51" spans="1:3" ht="15.75">
      <c r="A51" s="1500">
        <v>2221</v>
      </c>
      <c r="B51" s="1504" t="s">
        <v>415</v>
      </c>
      <c r="C51" s="1500">
        <v>2221</v>
      </c>
    </row>
    <row r="52" spans="1:3" ht="15.75">
      <c r="A52" s="1500">
        <v>2222</v>
      </c>
      <c r="B52" s="1507" t="s">
        <v>416</v>
      </c>
      <c r="C52" s="1500">
        <v>2222</v>
      </c>
    </row>
    <row r="53" spans="1:3" ht="15.75">
      <c r="A53" s="1500">
        <v>2223</v>
      </c>
      <c r="B53" s="1507" t="s">
        <v>1965</v>
      </c>
      <c r="C53" s="1500">
        <v>2223</v>
      </c>
    </row>
    <row r="54" spans="1:3" ht="15.75">
      <c r="A54" s="1500">
        <v>2224</v>
      </c>
      <c r="B54" s="1506" t="s">
        <v>417</v>
      </c>
      <c r="C54" s="1500">
        <v>2224</v>
      </c>
    </row>
    <row r="55" spans="1:3" ht="15.75">
      <c r="A55" s="1500">
        <v>2225</v>
      </c>
      <c r="B55" s="1503" t="s">
        <v>418</v>
      </c>
      <c r="C55" s="1500">
        <v>2225</v>
      </c>
    </row>
    <row r="56" spans="1:3" ht="15.75">
      <c r="A56" s="1500">
        <v>2228</v>
      </c>
      <c r="B56" s="1503" t="s">
        <v>419</v>
      </c>
      <c r="C56" s="1500">
        <v>2228</v>
      </c>
    </row>
    <row r="57" spans="1:3" ht="15.75">
      <c r="A57" s="1500">
        <v>2239</v>
      </c>
      <c r="B57" s="1504" t="s">
        <v>420</v>
      </c>
      <c r="C57" s="1500">
        <v>2239</v>
      </c>
    </row>
    <row r="58" spans="1:3" ht="15.75">
      <c r="A58" s="1500">
        <v>2241</v>
      </c>
      <c r="B58" s="1507" t="s">
        <v>421</v>
      </c>
      <c r="C58" s="1500">
        <v>2241</v>
      </c>
    </row>
    <row r="59" spans="1:3" ht="15.75">
      <c r="A59" s="1500">
        <v>2242</v>
      </c>
      <c r="B59" s="1507" t="s">
        <v>422</v>
      </c>
      <c r="C59" s="1500">
        <v>2242</v>
      </c>
    </row>
    <row r="60" spans="1:3" ht="15.75">
      <c r="A60" s="1500">
        <v>2243</v>
      </c>
      <c r="B60" s="1507" t="s">
        <v>423</v>
      </c>
      <c r="C60" s="1500">
        <v>2243</v>
      </c>
    </row>
    <row r="61" spans="1:3" ht="15.75">
      <c r="A61" s="1500">
        <v>2244</v>
      </c>
      <c r="B61" s="1507" t="s">
        <v>424</v>
      </c>
      <c r="C61" s="1500">
        <v>2244</v>
      </c>
    </row>
    <row r="62" spans="1:3" ht="15.75">
      <c r="A62" s="1500">
        <v>2245</v>
      </c>
      <c r="B62" s="1508" t="s">
        <v>425</v>
      </c>
      <c r="C62" s="1500">
        <v>2245</v>
      </c>
    </row>
    <row r="63" spans="1:3" ht="15.75">
      <c r="A63" s="1500">
        <v>2246</v>
      </c>
      <c r="B63" s="1507" t="s">
        <v>426</v>
      </c>
      <c r="C63" s="1500">
        <v>2246</v>
      </c>
    </row>
    <row r="64" spans="1:3" ht="15.75">
      <c r="A64" s="1500">
        <v>2247</v>
      </c>
      <c r="B64" s="1507" t="s">
        <v>427</v>
      </c>
      <c r="C64" s="1500">
        <v>2247</v>
      </c>
    </row>
    <row r="65" spans="1:3" ht="15.75">
      <c r="A65" s="1500">
        <v>2248</v>
      </c>
      <c r="B65" s="1507" t="s">
        <v>428</v>
      </c>
      <c r="C65" s="1500">
        <v>2248</v>
      </c>
    </row>
    <row r="66" spans="1:3" ht="15.75">
      <c r="A66" s="1500">
        <v>2249</v>
      </c>
      <c r="B66" s="1507" t="s">
        <v>429</v>
      </c>
      <c r="C66" s="1500">
        <v>2249</v>
      </c>
    </row>
    <row r="67" spans="1:3" ht="15.75">
      <c r="A67" s="1500">
        <v>2258</v>
      </c>
      <c r="B67" s="1503" t="s">
        <v>430</v>
      </c>
      <c r="C67" s="1500">
        <v>2258</v>
      </c>
    </row>
    <row r="68" spans="1:3" ht="15.75">
      <c r="A68" s="1500">
        <v>2259</v>
      </c>
      <c r="B68" s="1506" t="s">
        <v>431</v>
      </c>
      <c r="C68" s="1500">
        <v>2259</v>
      </c>
    </row>
    <row r="69" spans="1:3" ht="15.75">
      <c r="A69" s="1500">
        <v>2261</v>
      </c>
      <c r="B69" s="1504" t="s">
        <v>432</v>
      </c>
      <c r="C69" s="1500">
        <v>2261</v>
      </c>
    </row>
    <row r="70" spans="1:3" ht="15.75">
      <c r="A70" s="1500">
        <v>2268</v>
      </c>
      <c r="B70" s="1503" t="s">
        <v>433</v>
      </c>
      <c r="C70" s="1500">
        <v>2268</v>
      </c>
    </row>
    <row r="71" spans="1:3" ht="15.75">
      <c r="A71" s="1500">
        <v>2279</v>
      </c>
      <c r="B71" s="1504" t="s">
        <v>434</v>
      </c>
      <c r="C71" s="1500">
        <v>2279</v>
      </c>
    </row>
    <row r="72" spans="1:3" ht="15.75">
      <c r="A72" s="1500">
        <v>2281</v>
      </c>
      <c r="B72" s="1506" t="s">
        <v>435</v>
      </c>
      <c r="C72" s="1500">
        <v>2281</v>
      </c>
    </row>
    <row r="73" spans="1:3" ht="15.75">
      <c r="A73" s="1500">
        <v>2282</v>
      </c>
      <c r="B73" s="1506" t="s">
        <v>436</v>
      </c>
      <c r="C73" s="1500">
        <v>2282</v>
      </c>
    </row>
    <row r="74" spans="1:3" ht="15.75">
      <c r="A74" s="1500">
        <v>2283</v>
      </c>
      <c r="B74" s="1506" t="s">
        <v>437</v>
      </c>
      <c r="C74" s="1500">
        <v>2283</v>
      </c>
    </row>
    <row r="75" spans="1:3" ht="15.75">
      <c r="A75" s="1500">
        <v>2284</v>
      </c>
      <c r="B75" s="1506" t="s">
        <v>438</v>
      </c>
      <c r="C75" s="1500">
        <v>2284</v>
      </c>
    </row>
    <row r="76" spans="1:3" ht="15.75">
      <c r="A76" s="1500">
        <v>2285</v>
      </c>
      <c r="B76" s="1506" t="s">
        <v>439</v>
      </c>
      <c r="C76" s="1500">
        <v>2285</v>
      </c>
    </row>
    <row r="77" spans="1:3" ht="15.75">
      <c r="A77" s="1500">
        <v>2288</v>
      </c>
      <c r="B77" s="1506" t="s">
        <v>440</v>
      </c>
      <c r="C77" s="1500">
        <v>2288</v>
      </c>
    </row>
    <row r="78" spans="1:3" ht="15.75">
      <c r="A78" s="1500">
        <v>2289</v>
      </c>
      <c r="B78" s="1506" t="s">
        <v>441</v>
      </c>
      <c r="C78" s="1500">
        <v>2289</v>
      </c>
    </row>
    <row r="79" spans="1:3" ht="15.75">
      <c r="A79" s="1500">
        <v>3301</v>
      </c>
      <c r="B79" s="1503" t="s">
        <v>442</v>
      </c>
      <c r="C79" s="1500">
        <v>3301</v>
      </c>
    </row>
    <row r="80" spans="1:3" ht="15.75">
      <c r="A80" s="1500">
        <v>3311</v>
      </c>
      <c r="B80" s="1503" t="s">
        <v>1966</v>
      </c>
      <c r="C80" s="1500">
        <v>3311</v>
      </c>
    </row>
    <row r="81" spans="1:3" ht="15.75">
      <c r="A81" s="1500">
        <v>3312</v>
      </c>
      <c r="B81" s="1504" t="s">
        <v>1967</v>
      </c>
      <c r="C81" s="1500">
        <v>3312</v>
      </c>
    </row>
    <row r="82" spans="1:3" ht="15.75">
      <c r="A82" s="1500">
        <v>3318</v>
      </c>
      <c r="B82" s="1506" t="s">
        <v>443</v>
      </c>
      <c r="C82" s="1500">
        <v>3318</v>
      </c>
    </row>
    <row r="83" spans="1:3" ht="15.75">
      <c r="A83" s="1500">
        <v>3321</v>
      </c>
      <c r="B83" s="1503" t="s">
        <v>1958</v>
      </c>
      <c r="C83" s="1500">
        <v>3321</v>
      </c>
    </row>
    <row r="84" spans="1:3" ht="15.75">
      <c r="A84" s="1500">
        <v>3322</v>
      </c>
      <c r="B84" s="1504" t="s">
        <v>1959</v>
      </c>
      <c r="C84" s="1500">
        <v>3322</v>
      </c>
    </row>
    <row r="85" spans="1:3" ht="15.75">
      <c r="A85" s="1500">
        <v>3323</v>
      </c>
      <c r="B85" s="1506" t="s">
        <v>1957</v>
      </c>
      <c r="C85" s="1500">
        <v>3323</v>
      </c>
    </row>
    <row r="86" spans="1:3" ht="15.75">
      <c r="A86" s="1500">
        <v>3324</v>
      </c>
      <c r="B86" s="1506" t="s">
        <v>444</v>
      </c>
      <c r="C86" s="1500">
        <v>3324</v>
      </c>
    </row>
    <row r="87" spans="1:3" ht="15.75">
      <c r="A87" s="1500">
        <v>3325</v>
      </c>
      <c r="B87" s="1504" t="s">
        <v>1960</v>
      </c>
      <c r="C87" s="1500">
        <v>3325</v>
      </c>
    </row>
    <row r="88" spans="1:3" ht="15.75">
      <c r="A88" s="1500">
        <v>3326</v>
      </c>
      <c r="B88" s="1503" t="s">
        <v>1961</v>
      </c>
      <c r="C88" s="1500">
        <v>3326</v>
      </c>
    </row>
    <row r="89" spans="1:3" ht="15.75">
      <c r="A89" s="1500">
        <v>3327</v>
      </c>
      <c r="B89" s="1503" t="s">
        <v>1962</v>
      </c>
      <c r="C89" s="1500">
        <v>3327</v>
      </c>
    </row>
    <row r="90" spans="1:3" ht="15.75">
      <c r="A90" s="1500">
        <v>3332</v>
      </c>
      <c r="B90" s="1503" t="s">
        <v>445</v>
      </c>
      <c r="C90" s="1500">
        <v>3332</v>
      </c>
    </row>
    <row r="91" spans="1:3" ht="15.75">
      <c r="A91" s="1500">
        <v>3333</v>
      </c>
      <c r="B91" s="1504" t="s">
        <v>446</v>
      </c>
      <c r="C91" s="1500">
        <v>3333</v>
      </c>
    </row>
    <row r="92" spans="1:3" ht="15.75">
      <c r="A92" s="1500">
        <v>3334</v>
      </c>
      <c r="B92" s="1504" t="s">
        <v>523</v>
      </c>
      <c r="C92" s="1500">
        <v>3334</v>
      </c>
    </row>
    <row r="93" spans="1:3" ht="15.75">
      <c r="A93" s="1500">
        <v>3336</v>
      </c>
      <c r="B93" s="1504" t="s">
        <v>524</v>
      </c>
      <c r="C93" s="1500">
        <v>3336</v>
      </c>
    </row>
    <row r="94" spans="1:3" ht="15.75">
      <c r="A94" s="1500">
        <v>3337</v>
      </c>
      <c r="B94" s="1503" t="s">
        <v>1963</v>
      </c>
      <c r="C94" s="1500">
        <v>3337</v>
      </c>
    </row>
    <row r="95" spans="1:3" ht="15.75">
      <c r="A95" s="1500">
        <v>3338</v>
      </c>
      <c r="B95" s="1503" t="s">
        <v>1964</v>
      </c>
      <c r="C95" s="1500">
        <v>3338</v>
      </c>
    </row>
    <row r="96" spans="1:3" ht="15.75">
      <c r="A96" s="1500">
        <v>3341</v>
      </c>
      <c r="B96" s="1504" t="s">
        <v>525</v>
      </c>
      <c r="C96" s="1500">
        <v>3341</v>
      </c>
    </row>
    <row r="97" spans="1:3" ht="15.75">
      <c r="A97" s="1500">
        <v>3349</v>
      </c>
      <c r="B97" s="1504" t="s">
        <v>447</v>
      </c>
      <c r="C97" s="1500">
        <v>3349</v>
      </c>
    </row>
    <row r="98" spans="1:3" ht="15.75">
      <c r="A98" s="1500">
        <v>3359</v>
      </c>
      <c r="B98" s="1504" t="s">
        <v>448</v>
      </c>
      <c r="C98" s="1500">
        <v>3359</v>
      </c>
    </row>
    <row r="99" spans="1:3" ht="15.75">
      <c r="A99" s="1500">
        <v>3369</v>
      </c>
      <c r="B99" s="1504" t="s">
        <v>449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1968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1996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1969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1970</v>
      </c>
      <c r="C119" s="1500">
        <v>4457</v>
      </c>
    </row>
    <row r="120" spans="1:3" ht="15.75">
      <c r="A120" s="1500">
        <v>4458</v>
      </c>
      <c r="B120" s="1511" t="s">
        <v>1999</v>
      </c>
      <c r="C120" s="1500">
        <v>4458</v>
      </c>
    </row>
    <row r="121" spans="1:3" ht="15.75">
      <c r="A121" s="1500">
        <v>4459</v>
      </c>
      <c r="B121" s="1511" t="s">
        <v>1665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2000</v>
      </c>
      <c r="C129" s="1500">
        <v>5513</v>
      </c>
    </row>
    <row r="130" spans="1:3" ht="15.75">
      <c r="A130" s="1500">
        <v>5514</v>
      </c>
      <c r="B130" s="1511" t="s">
        <v>548</v>
      </c>
      <c r="C130" s="1500">
        <v>5514</v>
      </c>
    </row>
    <row r="131" spans="1:3" ht="15.75">
      <c r="A131" s="1500">
        <v>5515</v>
      </c>
      <c r="B131" s="1511" t="s">
        <v>549</v>
      </c>
      <c r="C131" s="1500">
        <v>5515</v>
      </c>
    </row>
    <row r="132" spans="1:3" ht="15.75">
      <c r="A132" s="1500">
        <v>5516</v>
      </c>
      <c r="B132" s="1511" t="s">
        <v>2001</v>
      </c>
      <c r="C132" s="1500">
        <v>5516</v>
      </c>
    </row>
    <row r="133" spans="1:3" ht="15.75">
      <c r="A133" s="1500">
        <v>5517</v>
      </c>
      <c r="B133" s="1511" t="s">
        <v>550</v>
      </c>
      <c r="C133" s="1500">
        <v>5517</v>
      </c>
    </row>
    <row r="134" spans="1:3" ht="15.75">
      <c r="A134" s="1500">
        <v>5518</v>
      </c>
      <c r="B134" s="1503" t="s">
        <v>551</v>
      </c>
      <c r="C134" s="1500">
        <v>5518</v>
      </c>
    </row>
    <row r="135" spans="1:3" ht="15.75">
      <c r="A135" s="1500">
        <v>5519</v>
      </c>
      <c r="B135" s="1503" t="s">
        <v>552</v>
      </c>
      <c r="C135" s="1500">
        <v>5519</v>
      </c>
    </row>
    <row r="136" spans="1:3" ht="15.75">
      <c r="A136" s="1500">
        <v>5521</v>
      </c>
      <c r="B136" s="1503" t="s">
        <v>553</v>
      </c>
      <c r="C136" s="1500">
        <v>5521</v>
      </c>
    </row>
    <row r="137" spans="1:3" ht="15.75">
      <c r="A137" s="1500">
        <v>5522</v>
      </c>
      <c r="B137" s="1512" t="s">
        <v>554</v>
      </c>
      <c r="C137" s="1500">
        <v>5522</v>
      </c>
    </row>
    <row r="138" spans="1:3" ht="15.75">
      <c r="A138" s="1500">
        <v>5524</v>
      </c>
      <c r="B138" s="1501" t="s">
        <v>555</v>
      </c>
      <c r="C138" s="1500">
        <v>5524</v>
      </c>
    </row>
    <row r="139" spans="1:3" ht="15.75">
      <c r="A139" s="1500">
        <v>5525</v>
      </c>
      <c r="B139" s="1508" t="s">
        <v>556</v>
      </c>
      <c r="C139" s="1500">
        <v>5525</v>
      </c>
    </row>
    <row r="140" spans="1:3" ht="15.75">
      <c r="A140" s="1500">
        <v>5526</v>
      </c>
      <c r="B140" s="1505" t="s">
        <v>557</v>
      </c>
      <c r="C140" s="1500">
        <v>5526</v>
      </c>
    </row>
    <row r="141" spans="1:3" ht="15.75">
      <c r="A141" s="1500">
        <v>5527</v>
      </c>
      <c r="B141" s="1505" t="s">
        <v>558</v>
      </c>
      <c r="C141" s="1500">
        <v>5527</v>
      </c>
    </row>
    <row r="142" spans="1:3" ht="15.75">
      <c r="A142" s="1500">
        <v>5528</v>
      </c>
      <c r="B142" s="1505" t="s">
        <v>559</v>
      </c>
      <c r="C142" s="1500">
        <v>5528</v>
      </c>
    </row>
    <row r="143" spans="1:3" ht="15.75">
      <c r="A143" s="1500">
        <v>5529</v>
      </c>
      <c r="B143" s="1505" t="s">
        <v>560</v>
      </c>
      <c r="C143" s="1500">
        <v>5529</v>
      </c>
    </row>
    <row r="144" spans="1:3" ht="15.75">
      <c r="A144" s="1500">
        <v>5530</v>
      </c>
      <c r="B144" s="1505" t="s">
        <v>561</v>
      </c>
      <c r="C144" s="1500">
        <v>5530</v>
      </c>
    </row>
    <row r="145" spans="1:3" ht="15.75">
      <c r="A145" s="1500">
        <v>5531</v>
      </c>
      <c r="B145" s="1508" t="s">
        <v>562</v>
      </c>
      <c r="C145" s="1500">
        <v>5531</v>
      </c>
    </row>
    <row r="146" spans="1:3" ht="15.75">
      <c r="A146" s="1500">
        <v>5532</v>
      </c>
      <c r="B146" s="1512" t="s">
        <v>563</v>
      </c>
      <c r="C146" s="1500">
        <v>5532</v>
      </c>
    </row>
    <row r="147" spans="1:3" ht="15.75">
      <c r="A147" s="1500">
        <v>5533</v>
      </c>
      <c r="B147" s="1512" t="s">
        <v>564</v>
      </c>
      <c r="C147" s="1500">
        <v>5533</v>
      </c>
    </row>
    <row r="148" spans="1:3" ht="15">
      <c r="A148" s="1513">
        <v>5534</v>
      </c>
      <c r="B148" s="1512" t="s">
        <v>565</v>
      </c>
      <c r="C148" s="1513">
        <v>5534</v>
      </c>
    </row>
    <row r="149" spans="1:3" ht="15">
      <c r="A149" s="1513">
        <v>5535</v>
      </c>
      <c r="B149" s="1512" t="s">
        <v>566</v>
      </c>
      <c r="C149" s="1513">
        <v>5535</v>
      </c>
    </row>
    <row r="150" spans="1:3" ht="15.75">
      <c r="A150" s="1500">
        <v>5538</v>
      </c>
      <c r="B150" s="1508" t="s">
        <v>567</v>
      </c>
      <c r="C150" s="1500">
        <v>5538</v>
      </c>
    </row>
    <row r="151" spans="1:3" ht="15.75">
      <c r="A151" s="1500">
        <v>5540</v>
      </c>
      <c r="B151" s="1512" t="s">
        <v>568</v>
      </c>
      <c r="C151" s="1500">
        <v>5540</v>
      </c>
    </row>
    <row r="152" spans="1:3" ht="15.75">
      <c r="A152" s="1500">
        <v>5541</v>
      </c>
      <c r="B152" s="1512" t="s">
        <v>569</v>
      </c>
      <c r="C152" s="1500">
        <v>5541</v>
      </c>
    </row>
    <row r="153" spans="1:3" ht="15.75">
      <c r="A153" s="1500">
        <v>5545</v>
      </c>
      <c r="B153" s="1512" t="s">
        <v>570</v>
      </c>
      <c r="C153" s="1500">
        <v>5545</v>
      </c>
    </row>
    <row r="154" spans="1:3" ht="15.75">
      <c r="A154" s="1500">
        <v>5546</v>
      </c>
      <c r="B154" s="1512" t="s">
        <v>571</v>
      </c>
      <c r="C154" s="1500">
        <v>5546</v>
      </c>
    </row>
    <row r="155" spans="1:3" ht="15.75">
      <c r="A155" s="1500">
        <v>5547</v>
      </c>
      <c r="B155" s="1512" t="s">
        <v>572</v>
      </c>
      <c r="C155" s="1500">
        <v>5547</v>
      </c>
    </row>
    <row r="156" spans="1:3" ht="15.75">
      <c r="A156" s="1500">
        <v>5548</v>
      </c>
      <c r="B156" s="1512" t="s">
        <v>573</v>
      </c>
      <c r="C156" s="1500">
        <v>5548</v>
      </c>
    </row>
    <row r="157" spans="1:3" ht="15.75">
      <c r="A157" s="1500">
        <v>5550</v>
      </c>
      <c r="B157" s="1512" t="s">
        <v>574</v>
      </c>
      <c r="C157" s="1500">
        <v>5550</v>
      </c>
    </row>
    <row r="158" spans="1:3" ht="15.75">
      <c r="A158" s="1500">
        <v>5551</v>
      </c>
      <c r="B158" s="1512" t="s">
        <v>575</v>
      </c>
      <c r="C158" s="1500">
        <v>5551</v>
      </c>
    </row>
    <row r="159" spans="1:3" ht="15.75">
      <c r="A159" s="1500">
        <v>5553</v>
      </c>
      <c r="B159" s="1512" t="s">
        <v>576</v>
      </c>
      <c r="C159" s="1500">
        <v>5553</v>
      </c>
    </row>
    <row r="160" spans="1:3" ht="15.75">
      <c r="A160" s="1500">
        <v>5554</v>
      </c>
      <c r="B160" s="1508" t="s">
        <v>577</v>
      </c>
      <c r="C160" s="1500">
        <v>5554</v>
      </c>
    </row>
    <row r="161" spans="1:3" ht="15.75">
      <c r="A161" s="1500">
        <v>5556</v>
      </c>
      <c r="B161" s="1504" t="s">
        <v>578</v>
      </c>
      <c r="C161" s="1500">
        <v>5556</v>
      </c>
    </row>
    <row r="162" spans="1:3" ht="15.75">
      <c r="A162" s="1500">
        <v>5561</v>
      </c>
      <c r="B162" s="1514" t="s">
        <v>2010</v>
      </c>
      <c r="C162" s="1500">
        <v>5561</v>
      </c>
    </row>
    <row r="163" spans="1:3" ht="15.75">
      <c r="A163" s="1500">
        <v>5562</v>
      </c>
      <c r="B163" s="1514" t="s">
        <v>2011</v>
      </c>
      <c r="C163" s="1500">
        <v>5562</v>
      </c>
    </row>
    <row r="164" spans="1:3" ht="15.75">
      <c r="A164" s="1500">
        <v>5588</v>
      </c>
      <c r="B164" s="1503" t="s">
        <v>579</v>
      </c>
      <c r="C164" s="1500">
        <v>5588</v>
      </c>
    </row>
    <row r="165" spans="1:3" ht="15.75">
      <c r="A165" s="1500">
        <v>5589</v>
      </c>
      <c r="B165" s="1503" t="s">
        <v>580</v>
      </c>
      <c r="C165" s="1500">
        <v>5589</v>
      </c>
    </row>
    <row r="166" spans="1:3" ht="15.75">
      <c r="A166" s="1500">
        <v>6601</v>
      </c>
      <c r="B166" s="1503" t="s">
        <v>581</v>
      </c>
      <c r="C166" s="1500">
        <v>6601</v>
      </c>
    </row>
    <row r="167" spans="1:3" ht="15.75">
      <c r="A167" s="1500">
        <v>6602</v>
      </c>
      <c r="B167" s="1504" t="s">
        <v>582</v>
      </c>
      <c r="C167" s="1500">
        <v>6602</v>
      </c>
    </row>
    <row r="168" spans="1:3" ht="15.75">
      <c r="A168" s="1500">
        <v>6603</v>
      </c>
      <c r="B168" s="1504" t="s">
        <v>583</v>
      </c>
      <c r="C168" s="1500">
        <v>6603</v>
      </c>
    </row>
    <row r="169" spans="1:3" ht="15.75">
      <c r="A169" s="1500">
        <v>6604</v>
      </c>
      <c r="B169" s="1504" t="s">
        <v>584</v>
      </c>
      <c r="C169" s="1500">
        <v>6604</v>
      </c>
    </row>
    <row r="170" spans="1:3" ht="15.75">
      <c r="A170" s="1500">
        <v>6605</v>
      </c>
      <c r="B170" s="1504" t="s">
        <v>585</v>
      </c>
      <c r="C170" s="1500">
        <v>6605</v>
      </c>
    </row>
    <row r="171" spans="1:3" ht="15">
      <c r="A171" s="1513">
        <v>6606</v>
      </c>
      <c r="B171" s="1506" t="s">
        <v>586</v>
      </c>
      <c r="C171" s="1513">
        <v>6606</v>
      </c>
    </row>
    <row r="172" spans="1:3" ht="15.75">
      <c r="A172" s="1500">
        <v>6618</v>
      </c>
      <c r="B172" s="1503" t="s">
        <v>587</v>
      </c>
      <c r="C172" s="1500">
        <v>6618</v>
      </c>
    </row>
    <row r="173" spans="1:3" ht="15.75">
      <c r="A173" s="1500">
        <v>6619</v>
      </c>
      <c r="B173" s="1504" t="s">
        <v>588</v>
      </c>
      <c r="C173" s="1500">
        <v>6619</v>
      </c>
    </row>
    <row r="174" spans="1:3" ht="15.75">
      <c r="A174" s="1500">
        <v>6621</v>
      </c>
      <c r="B174" s="1503" t="s">
        <v>589</v>
      </c>
      <c r="C174" s="1500">
        <v>6621</v>
      </c>
    </row>
    <row r="175" spans="1:3" ht="15.75">
      <c r="A175" s="1500">
        <v>6622</v>
      </c>
      <c r="B175" s="1504" t="s">
        <v>590</v>
      </c>
      <c r="C175" s="1500">
        <v>6622</v>
      </c>
    </row>
    <row r="176" spans="1:3" ht="15.75">
      <c r="A176" s="1500">
        <v>6623</v>
      </c>
      <c r="B176" s="1504" t="s">
        <v>591</v>
      </c>
      <c r="C176" s="1500">
        <v>6623</v>
      </c>
    </row>
    <row r="177" spans="1:3" ht="15.75">
      <c r="A177" s="1500">
        <v>6624</v>
      </c>
      <c r="B177" s="1504" t="s">
        <v>592</v>
      </c>
      <c r="C177" s="1500">
        <v>6624</v>
      </c>
    </row>
    <row r="178" spans="1:3" ht="15.75">
      <c r="A178" s="1500">
        <v>6625</v>
      </c>
      <c r="B178" s="1505" t="s">
        <v>593</v>
      </c>
      <c r="C178" s="1500">
        <v>6625</v>
      </c>
    </row>
    <row r="179" spans="1:3" ht="15.75">
      <c r="A179" s="1500">
        <v>6626</v>
      </c>
      <c r="B179" s="1505" t="s">
        <v>482</v>
      </c>
      <c r="C179" s="1500">
        <v>6626</v>
      </c>
    </row>
    <row r="180" spans="1:3" ht="15.75">
      <c r="A180" s="1500">
        <v>6627</v>
      </c>
      <c r="B180" s="1505" t="s">
        <v>483</v>
      </c>
      <c r="C180" s="1500">
        <v>6627</v>
      </c>
    </row>
    <row r="181" spans="1:3" ht="15.75">
      <c r="A181" s="1500">
        <v>6628</v>
      </c>
      <c r="B181" s="1511" t="s">
        <v>484</v>
      </c>
      <c r="C181" s="1500">
        <v>6628</v>
      </c>
    </row>
    <row r="182" spans="1:3" ht="15.75">
      <c r="A182" s="1500">
        <v>6629</v>
      </c>
      <c r="B182" s="1514" t="s">
        <v>485</v>
      </c>
      <c r="C182" s="1500">
        <v>6629</v>
      </c>
    </row>
    <row r="183" spans="1:3" ht="15.75">
      <c r="A183" s="1515">
        <v>7701</v>
      </c>
      <c r="B183" s="1503" t="s">
        <v>486</v>
      </c>
      <c r="C183" s="1515">
        <v>7701</v>
      </c>
    </row>
    <row r="184" spans="1:3" ht="15.75">
      <c r="A184" s="1500">
        <v>7708</v>
      </c>
      <c r="B184" s="1503" t="s">
        <v>487</v>
      </c>
      <c r="C184" s="1500">
        <v>7708</v>
      </c>
    </row>
    <row r="185" spans="1:3" ht="15.75">
      <c r="A185" s="1500">
        <v>7711</v>
      </c>
      <c r="B185" s="1506" t="s">
        <v>488</v>
      </c>
      <c r="C185" s="1500">
        <v>7711</v>
      </c>
    </row>
    <row r="186" spans="1:3" ht="15.75">
      <c r="A186" s="1500">
        <v>7712</v>
      </c>
      <c r="B186" s="1503" t="s">
        <v>489</v>
      </c>
      <c r="C186" s="1500">
        <v>7712</v>
      </c>
    </row>
    <row r="187" spans="1:3" ht="15.75">
      <c r="A187" s="1500">
        <v>7713</v>
      </c>
      <c r="B187" s="1516" t="s">
        <v>490</v>
      </c>
      <c r="C187" s="1500">
        <v>7713</v>
      </c>
    </row>
    <row r="188" spans="1:3" ht="15.75">
      <c r="A188" s="1500">
        <v>7714</v>
      </c>
      <c r="B188" s="1502" t="s">
        <v>491</v>
      </c>
      <c r="C188" s="1500">
        <v>7714</v>
      </c>
    </row>
    <row r="189" spans="1:3" ht="15.75">
      <c r="A189" s="1500">
        <v>7718</v>
      </c>
      <c r="B189" s="1503" t="s">
        <v>492</v>
      </c>
      <c r="C189" s="1500">
        <v>7718</v>
      </c>
    </row>
    <row r="190" spans="1:3" ht="15.75">
      <c r="A190" s="1500">
        <v>7719</v>
      </c>
      <c r="B190" s="1504" t="s">
        <v>493</v>
      </c>
      <c r="C190" s="1500">
        <v>7719</v>
      </c>
    </row>
    <row r="191" spans="1:3" ht="15.75">
      <c r="A191" s="1500">
        <v>7731</v>
      </c>
      <c r="B191" s="1503" t="s">
        <v>494</v>
      </c>
      <c r="C191" s="1500">
        <v>7731</v>
      </c>
    </row>
    <row r="192" spans="1:3" ht="15.75">
      <c r="A192" s="1500">
        <v>7732</v>
      </c>
      <c r="B192" s="1504" t="s">
        <v>495</v>
      </c>
      <c r="C192" s="1500">
        <v>7732</v>
      </c>
    </row>
    <row r="193" spans="1:3" ht="15.75">
      <c r="A193" s="1500">
        <v>7733</v>
      </c>
      <c r="B193" s="1504" t="s">
        <v>496</v>
      </c>
      <c r="C193" s="1500">
        <v>7733</v>
      </c>
    </row>
    <row r="194" spans="1:3" ht="15.75">
      <c r="A194" s="1500">
        <v>7735</v>
      </c>
      <c r="B194" s="1504" t="s">
        <v>497</v>
      </c>
      <c r="C194" s="1500">
        <v>7735</v>
      </c>
    </row>
    <row r="195" spans="1:3" ht="15.75">
      <c r="A195" s="1500">
        <v>7736</v>
      </c>
      <c r="B195" s="1503" t="s">
        <v>498</v>
      </c>
      <c r="C195" s="1500">
        <v>7736</v>
      </c>
    </row>
    <row r="196" spans="1:3" ht="15.75">
      <c r="A196" s="1500">
        <v>7737</v>
      </c>
      <c r="B196" s="1504" t="s">
        <v>499</v>
      </c>
      <c r="C196" s="1500">
        <v>7737</v>
      </c>
    </row>
    <row r="197" spans="1:3" ht="15.75">
      <c r="A197" s="1500">
        <v>7738</v>
      </c>
      <c r="B197" s="1504" t="s">
        <v>500</v>
      </c>
      <c r="C197" s="1500">
        <v>7738</v>
      </c>
    </row>
    <row r="198" spans="1:3" ht="15.75">
      <c r="A198" s="1500">
        <v>7739</v>
      </c>
      <c r="B198" s="1508" t="s">
        <v>501</v>
      </c>
      <c r="C198" s="1500">
        <v>7739</v>
      </c>
    </row>
    <row r="199" spans="1:3" ht="15.75">
      <c r="A199" s="1500">
        <v>7740</v>
      </c>
      <c r="B199" s="1508" t="s">
        <v>502</v>
      </c>
      <c r="C199" s="1500">
        <v>7740</v>
      </c>
    </row>
    <row r="200" spans="1:3" ht="15.75">
      <c r="A200" s="1500">
        <v>7741</v>
      </c>
      <c r="B200" s="1504" t="s">
        <v>503</v>
      </c>
      <c r="C200" s="1500">
        <v>7741</v>
      </c>
    </row>
    <row r="201" spans="1:3" ht="15.75">
      <c r="A201" s="1500">
        <v>7742</v>
      </c>
      <c r="B201" s="1504" t="s">
        <v>504</v>
      </c>
      <c r="C201" s="1500">
        <v>7742</v>
      </c>
    </row>
    <row r="202" spans="1:3" ht="15.75">
      <c r="A202" s="1500">
        <v>7743</v>
      </c>
      <c r="B202" s="1504" t="s">
        <v>505</v>
      </c>
      <c r="C202" s="1500">
        <v>7743</v>
      </c>
    </row>
    <row r="203" spans="1:3" ht="15.75">
      <c r="A203" s="1500">
        <v>7744</v>
      </c>
      <c r="B203" s="1514" t="s">
        <v>506</v>
      </c>
      <c r="C203" s="1500">
        <v>7744</v>
      </c>
    </row>
    <row r="204" spans="1:3" ht="15.75">
      <c r="A204" s="1500">
        <v>7745</v>
      </c>
      <c r="B204" s="1504" t="s">
        <v>507</v>
      </c>
      <c r="C204" s="1500">
        <v>7745</v>
      </c>
    </row>
    <row r="205" spans="1:3" ht="15.75">
      <c r="A205" s="1500">
        <v>7746</v>
      </c>
      <c r="B205" s="1504" t="s">
        <v>508</v>
      </c>
      <c r="C205" s="1500">
        <v>7746</v>
      </c>
    </row>
    <row r="206" spans="1:3" ht="15.75">
      <c r="A206" s="1500">
        <v>7747</v>
      </c>
      <c r="B206" s="1503" t="s">
        <v>509</v>
      </c>
      <c r="C206" s="1500">
        <v>7747</v>
      </c>
    </row>
    <row r="207" spans="1:3" ht="15.75">
      <c r="A207" s="1500">
        <v>7748</v>
      </c>
      <c r="B207" s="1506" t="s">
        <v>510</v>
      </c>
      <c r="C207" s="1500">
        <v>7748</v>
      </c>
    </row>
    <row r="208" spans="1:3" ht="15.75">
      <c r="A208" s="1500">
        <v>7751</v>
      </c>
      <c r="B208" s="1504" t="s">
        <v>511</v>
      </c>
      <c r="C208" s="1500">
        <v>7751</v>
      </c>
    </row>
    <row r="209" spans="1:3" ht="15.75">
      <c r="A209" s="1500">
        <v>7752</v>
      </c>
      <c r="B209" s="1504" t="s">
        <v>512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598</v>
      </c>
      <c r="C241" s="1500">
        <v>8835</v>
      </c>
    </row>
    <row r="242" spans="1:3" ht="15.75">
      <c r="A242" s="1500">
        <v>8836</v>
      </c>
      <c r="B242" s="1503" t="s">
        <v>599</v>
      </c>
      <c r="C242" s="1500">
        <v>8836</v>
      </c>
    </row>
    <row r="243" spans="1:3" ht="15.75">
      <c r="A243" s="1500">
        <v>8837</v>
      </c>
      <c r="B243" s="1503" t="s">
        <v>600</v>
      </c>
      <c r="C243" s="1500">
        <v>8837</v>
      </c>
    </row>
    <row r="244" spans="1:3" ht="15.75">
      <c r="A244" s="1500">
        <v>8838</v>
      </c>
      <c r="B244" s="1503" t="s">
        <v>601</v>
      </c>
      <c r="C244" s="1500">
        <v>8838</v>
      </c>
    </row>
    <row r="245" spans="1:3" ht="15.75">
      <c r="A245" s="1500">
        <v>8839</v>
      </c>
      <c r="B245" s="1504" t="s">
        <v>602</v>
      </c>
      <c r="C245" s="1500">
        <v>8839</v>
      </c>
    </row>
    <row r="246" spans="1:3" ht="15.75">
      <c r="A246" s="1500">
        <v>8845</v>
      </c>
      <c r="B246" s="1505" t="s">
        <v>603</v>
      </c>
      <c r="C246" s="1500">
        <v>8845</v>
      </c>
    </row>
    <row r="247" spans="1:3" ht="15.75">
      <c r="A247" s="1500">
        <v>8848</v>
      </c>
      <c r="B247" s="1511" t="s">
        <v>604</v>
      </c>
      <c r="C247" s="1500">
        <v>8848</v>
      </c>
    </row>
    <row r="248" spans="1:3" ht="15.75">
      <c r="A248" s="1500">
        <v>8849</v>
      </c>
      <c r="B248" s="1503" t="s">
        <v>605</v>
      </c>
      <c r="C248" s="1500">
        <v>8849</v>
      </c>
    </row>
    <row r="249" spans="1:3" ht="15.75">
      <c r="A249" s="1500">
        <v>8851</v>
      </c>
      <c r="B249" s="1503" t="s">
        <v>606</v>
      </c>
      <c r="C249" s="1500">
        <v>8851</v>
      </c>
    </row>
    <row r="250" spans="1:3" ht="15.75">
      <c r="A250" s="1500">
        <v>8852</v>
      </c>
      <c r="B250" s="1503" t="s">
        <v>607</v>
      </c>
      <c r="C250" s="1500">
        <v>8852</v>
      </c>
    </row>
    <row r="251" spans="1:3" ht="15.75">
      <c r="A251" s="1500">
        <v>8853</v>
      </c>
      <c r="B251" s="1503" t="s">
        <v>608</v>
      </c>
      <c r="C251" s="1500">
        <v>8853</v>
      </c>
    </row>
    <row r="252" spans="1:3" ht="15.75">
      <c r="A252" s="1500">
        <v>8855</v>
      </c>
      <c r="B252" s="1505" t="s">
        <v>609</v>
      </c>
      <c r="C252" s="1500">
        <v>8855</v>
      </c>
    </row>
    <row r="253" spans="1:3" ht="15.75">
      <c r="A253" s="1500">
        <v>8858</v>
      </c>
      <c r="B253" s="1514" t="s">
        <v>610</v>
      </c>
      <c r="C253" s="1500">
        <v>8858</v>
      </c>
    </row>
    <row r="254" spans="1:3" ht="15.75">
      <c r="A254" s="1500">
        <v>8859</v>
      </c>
      <c r="B254" s="1504" t="s">
        <v>611</v>
      </c>
      <c r="C254" s="1500">
        <v>8859</v>
      </c>
    </row>
    <row r="255" spans="1:3" ht="15.75">
      <c r="A255" s="1500">
        <v>8861</v>
      </c>
      <c r="B255" s="1503" t="s">
        <v>612</v>
      </c>
      <c r="C255" s="1500">
        <v>8861</v>
      </c>
    </row>
    <row r="256" spans="1:3" ht="15.75">
      <c r="A256" s="1500">
        <v>8862</v>
      </c>
      <c r="B256" s="1504" t="s">
        <v>613</v>
      </c>
      <c r="C256" s="1500">
        <v>8862</v>
      </c>
    </row>
    <row r="257" spans="1:3" ht="15.75">
      <c r="A257" s="1500">
        <v>8863</v>
      </c>
      <c r="B257" s="1504" t="s">
        <v>614</v>
      </c>
      <c r="C257" s="1500">
        <v>8863</v>
      </c>
    </row>
    <row r="258" spans="1:3" ht="15.75">
      <c r="A258" s="1500">
        <v>8864</v>
      </c>
      <c r="B258" s="1503" t="s">
        <v>615</v>
      </c>
      <c r="C258" s="1500">
        <v>8864</v>
      </c>
    </row>
    <row r="259" spans="1:3" ht="15.75">
      <c r="A259" s="1500">
        <v>8865</v>
      </c>
      <c r="B259" s="1504" t="s">
        <v>616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624</v>
      </c>
      <c r="C265" s="1500">
        <v>8872</v>
      </c>
    </row>
    <row r="266" spans="1:3" ht="15.75">
      <c r="A266" s="1500">
        <v>8873</v>
      </c>
      <c r="B266" s="1504" t="s">
        <v>625</v>
      </c>
      <c r="C266" s="1500">
        <v>8873</v>
      </c>
    </row>
    <row r="267" spans="1:3" ht="16.5" customHeight="1">
      <c r="A267" s="1500">
        <v>8875</v>
      </c>
      <c r="B267" s="1504" t="s">
        <v>626</v>
      </c>
      <c r="C267" s="1500">
        <v>8875</v>
      </c>
    </row>
    <row r="268" spans="1:3" ht="15.75">
      <c r="A268" s="1500">
        <v>8876</v>
      </c>
      <c r="B268" s="1504" t="s">
        <v>627</v>
      </c>
      <c r="C268" s="1500">
        <v>8876</v>
      </c>
    </row>
    <row r="269" spans="1:3" ht="15.75">
      <c r="A269" s="1500">
        <v>8877</v>
      </c>
      <c r="B269" s="1503" t="s">
        <v>628</v>
      </c>
      <c r="C269" s="1500">
        <v>8877</v>
      </c>
    </row>
    <row r="270" spans="1:3" ht="15.75">
      <c r="A270" s="1500">
        <v>8878</v>
      </c>
      <c r="B270" s="1514" t="s">
        <v>629</v>
      </c>
      <c r="C270" s="1500">
        <v>8878</v>
      </c>
    </row>
    <row r="271" spans="1:3" ht="15.75">
      <c r="A271" s="1500">
        <v>8885</v>
      </c>
      <c r="B271" s="1506" t="s">
        <v>630</v>
      </c>
      <c r="C271" s="1500">
        <v>8885</v>
      </c>
    </row>
    <row r="272" spans="1:3" ht="15.75">
      <c r="A272" s="1500">
        <v>8888</v>
      </c>
      <c r="B272" s="1503" t="s">
        <v>631</v>
      </c>
      <c r="C272" s="1500">
        <v>8888</v>
      </c>
    </row>
    <row r="273" spans="1:3" ht="15.75">
      <c r="A273" s="1500">
        <v>8897</v>
      </c>
      <c r="B273" s="1503" t="s">
        <v>632</v>
      </c>
      <c r="C273" s="1500">
        <v>8897</v>
      </c>
    </row>
    <row r="274" spans="1:3" ht="15.75">
      <c r="A274" s="1500">
        <v>8898</v>
      </c>
      <c r="B274" s="1503" t="s">
        <v>633</v>
      </c>
      <c r="C274" s="1500">
        <v>8898</v>
      </c>
    </row>
    <row r="275" spans="1:3" ht="15.75">
      <c r="A275" s="1500">
        <v>9910</v>
      </c>
      <c r="B275" s="1506" t="s">
        <v>634</v>
      </c>
      <c r="C275" s="1500">
        <v>9910</v>
      </c>
    </row>
    <row r="276" spans="1:3" ht="15.75">
      <c r="A276" s="1500">
        <v>9997</v>
      </c>
      <c r="B276" s="1503" t="s">
        <v>635</v>
      </c>
      <c r="C276" s="1500">
        <v>9997</v>
      </c>
    </row>
    <row r="277" spans="1:3" ht="15.75">
      <c r="A277" s="1500">
        <v>9998</v>
      </c>
      <c r="B277" s="1503" t="s">
        <v>636</v>
      </c>
      <c r="C277" s="1500">
        <v>9998</v>
      </c>
    </row>
    <row r="282" spans="1:2" ht="14.25">
      <c r="A282" s="1489" t="s">
        <v>791</v>
      </c>
      <c r="B282" s="1490" t="s">
        <v>793</v>
      </c>
    </row>
    <row r="283" spans="1:2" ht="14.25">
      <c r="A283" s="1518" t="s">
        <v>637</v>
      </c>
      <c r="B283" s="1519"/>
    </row>
    <row r="284" spans="1:2" ht="14.25">
      <c r="A284" s="1518" t="s">
        <v>1212</v>
      </c>
      <c r="B284" s="1519"/>
    </row>
    <row r="285" spans="1:2" ht="14.25">
      <c r="A285" s="1520" t="s">
        <v>1213</v>
      </c>
      <c r="B285" s="1521" t="s">
        <v>1214</v>
      </c>
    </row>
    <row r="286" spans="1:2" ht="14.25">
      <c r="A286" s="1520" t="s">
        <v>1215</v>
      </c>
      <c r="B286" s="1521" t="s">
        <v>1216</v>
      </c>
    </row>
    <row r="287" spans="1:2" ht="14.25">
      <c r="A287" s="1520" t="s">
        <v>1217</v>
      </c>
      <c r="B287" s="1521" t="s">
        <v>1218</v>
      </c>
    </row>
    <row r="288" spans="1:2" ht="14.25">
      <c r="A288" s="1520" t="s">
        <v>1219</v>
      </c>
      <c r="B288" s="1521" t="s">
        <v>1220</v>
      </c>
    </row>
    <row r="289" spans="1:2" ht="14.25">
      <c r="A289" s="1520" t="s">
        <v>1221</v>
      </c>
      <c r="B289" s="1522" t="s">
        <v>1222</v>
      </c>
    </row>
    <row r="290" spans="1:2" ht="14.25">
      <c r="A290" s="1520" t="s">
        <v>1223</v>
      </c>
      <c r="B290" s="1521" t="s">
        <v>1224</v>
      </c>
    </row>
    <row r="291" spans="1:2" ht="14.25">
      <c r="A291" s="1520" t="s">
        <v>1225</v>
      </c>
      <c r="B291" s="1521" t="s">
        <v>1226</v>
      </c>
    </row>
    <row r="292" spans="1:2" ht="14.25">
      <c r="A292" s="1520" t="s">
        <v>1227</v>
      </c>
      <c r="B292" s="1522" t="s">
        <v>1228</v>
      </c>
    </row>
    <row r="293" spans="1:2" ht="14.25">
      <c r="A293" s="1520" t="s">
        <v>1229</v>
      </c>
      <c r="B293" s="1521" t="s">
        <v>1230</v>
      </c>
    </row>
    <row r="294" spans="1:2" ht="14.25">
      <c r="A294" s="1520" t="s">
        <v>1231</v>
      </c>
      <c r="B294" s="1521" t="s">
        <v>1232</v>
      </c>
    </row>
    <row r="295" spans="1:2" ht="14.25">
      <c r="A295" s="1520" t="s">
        <v>1233</v>
      </c>
      <c r="B295" s="1522" t="s">
        <v>1234</v>
      </c>
    </row>
    <row r="296" spans="1:2" ht="14.25">
      <c r="A296" s="1520" t="s">
        <v>1235</v>
      </c>
      <c r="B296" s="1523">
        <v>98315</v>
      </c>
    </row>
    <row r="297" spans="1:2" ht="14.25">
      <c r="A297" s="1518" t="s">
        <v>1236</v>
      </c>
      <c r="B297" s="1588"/>
    </row>
    <row r="298" spans="1:2" ht="14.25">
      <c r="A298" s="1520" t="s">
        <v>638</v>
      </c>
      <c r="B298" s="1524" t="s">
        <v>639</v>
      </c>
    </row>
    <row r="299" spans="1:2" ht="14.25">
      <c r="A299" s="1520" t="s">
        <v>2012</v>
      </c>
      <c r="B299" s="1524" t="s">
        <v>640</v>
      </c>
    </row>
    <row r="300" spans="1:2" ht="14.25">
      <c r="A300" s="1520" t="s">
        <v>641</v>
      </c>
      <c r="B300" s="1524" t="s">
        <v>642</v>
      </c>
    </row>
    <row r="301" spans="1:2" ht="14.25">
      <c r="A301" s="1520" t="s">
        <v>643</v>
      </c>
      <c r="B301" s="1524" t="s">
        <v>644</v>
      </c>
    </row>
    <row r="302" spans="1:2" ht="14.25">
      <c r="A302" s="1520" t="s">
        <v>645</v>
      </c>
      <c r="B302" s="1524" t="s">
        <v>646</v>
      </c>
    </row>
    <row r="303" spans="1:2" ht="14.25">
      <c r="A303" s="1520" t="s">
        <v>2013</v>
      </c>
      <c r="B303" s="1524" t="s">
        <v>647</v>
      </c>
    </row>
    <row r="304" spans="1:2" ht="14.25">
      <c r="A304" s="1520" t="s">
        <v>648</v>
      </c>
      <c r="B304" s="1524" t="s">
        <v>649</v>
      </c>
    </row>
    <row r="305" spans="1:2" ht="14.25">
      <c r="A305" s="1520" t="s">
        <v>650</v>
      </c>
      <c r="B305" s="1524" t="s">
        <v>651</v>
      </c>
    </row>
    <row r="306" spans="1:2" ht="14.25">
      <c r="A306" s="1520" t="s">
        <v>652</v>
      </c>
      <c r="B306" s="1524" t="s">
        <v>653</v>
      </c>
    </row>
    <row r="309" spans="1:2" ht="14.25">
      <c r="A309" s="1489" t="s">
        <v>791</v>
      </c>
      <c r="B309" s="1490" t="s">
        <v>792</v>
      </c>
    </row>
    <row r="310" ht="15.75">
      <c r="B310" s="1517" t="s">
        <v>1666</v>
      </c>
    </row>
    <row r="311" ht="18.75" thickBot="1">
      <c r="B311" s="1517" t="s">
        <v>1667</v>
      </c>
    </row>
    <row r="312" spans="1:2" ht="16.5">
      <c r="A312" s="1525" t="s">
        <v>1251</v>
      </c>
      <c r="B312" s="1526" t="s">
        <v>654</v>
      </c>
    </row>
    <row r="313" spans="1:2" ht="16.5">
      <c r="A313" s="1527" t="s">
        <v>1252</v>
      </c>
      <c r="B313" s="1528" t="s">
        <v>655</v>
      </c>
    </row>
    <row r="314" spans="1:2" ht="16.5">
      <c r="A314" s="1527" t="s">
        <v>1253</v>
      </c>
      <c r="B314" s="1529" t="s">
        <v>656</v>
      </c>
    </row>
    <row r="315" spans="1:2" ht="16.5">
      <c r="A315" s="1527" t="s">
        <v>1254</v>
      </c>
      <c r="B315" s="1529" t="s">
        <v>657</v>
      </c>
    </row>
    <row r="316" spans="1:2" ht="16.5">
      <c r="A316" s="1527" t="s">
        <v>1255</v>
      </c>
      <c r="B316" s="1529" t="s">
        <v>658</v>
      </c>
    </row>
    <row r="317" spans="1:2" ht="16.5">
      <c r="A317" s="1527" t="s">
        <v>1256</v>
      </c>
      <c r="B317" s="1529" t="s">
        <v>659</v>
      </c>
    </row>
    <row r="318" spans="1:2" ht="16.5">
      <c r="A318" s="1527" t="s">
        <v>1257</v>
      </c>
      <c r="B318" s="1529" t="s">
        <v>660</v>
      </c>
    </row>
    <row r="319" spans="1:2" ht="16.5">
      <c r="A319" s="1527" t="s">
        <v>1258</v>
      </c>
      <c r="B319" s="1529" t="s">
        <v>661</v>
      </c>
    </row>
    <row r="320" spans="1:2" ht="16.5">
      <c r="A320" s="1527" t="s">
        <v>1259</v>
      </c>
      <c r="B320" s="1529" t="s">
        <v>662</v>
      </c>
    </row>
    <row r="321" spans="1:2" ht="16.5">
      <c r="A321" s="1527" t="s">
        <v>1260</v>
      </c>
      <c r="B321" s="1529" t="s">
        <v>663</v>
      </c>
    </row>
    <row r="322" spans="1:2" ht="16.5">
      <c r="A322" s="1527" t="s">
        <v>1261</v>
      </c>
      <c r="B322" s="1529" t="s">
        <v>664</v>
      </c>
    </row>
    <row r="323" spans="1:2" ht="16.5">
      <c r="A323" s="1527" t="s">
        <v>1262</v>
      </c>
      <c r="B323" s="1530" t="s">
        <v>665</v>
      </c>
    </row>
    <row r="324" spans="1:2" ht="16.5">
      <c r="A324" s="1527" t="s">
        <v>1263</v>
      </c>
      <c r="B324" s="1530" t="s">
        <v>666</v>
      </c>
    </row>
    <row r="325" spans="1:2" ht="16.5">
      <c r="A325" s="1527" t="s">
        <v>1264</v>
      </c>
      <c r="B325" s="1529" t="s">
        <v>667</v>
      </c>
    </row>
    <row r="326" spans="1:2" ht="16.5">
      <c r="A326" s="1527" t="s">
        <v>1265</v>
      </c>
      <c r="B326" s="1529" t="s">
        <v>668</v>
      </c>
    </row>
    <row r="327" spans="1:2" ht="16.5">
      <c r="A327" s="1527" t="s">
        <v>1266</v>
      </c>
      <c r="B327" s="1529" t="s">
        <v>669</v>
      </c>
    </row>
    <row r="328" spans="1:2" ht="16.5">
      <c r="A328" s="1527" t="s">
        <v>1267</v>
      </c>
      <c r="B328" s="1529" t="s">
        <v>1237</v>
      </c>
    </row>
    <row r="329" spans="1:2" ht="16.5">
      <c r="A329" s="1527" t="s">
        <v>1268</v>
      </c>
      <c r="B329" s="1529" t="s">
        <v>1238</v>
      </c>
    </row>
    <row r="330" spans="1:2" ht="16.5">
      <c r="A330" s="1527" t="s">
        <v>1269</v>
      </c>
      <c r="B330" s="1529" t="s">
        <v>670</v>
      </c>
    </row>
    <row r="331" spans="1:2" ht="16.5">
      <c r="A331" s="1527" t="s">
        <v>1270</v>
      </c>
      <c r="B331" s="1529" t="s">
        <v>671</v>
      </c>
    </row>
    <row r="332" spans="1:2" ht="16.5">
      <c r="A332" s="1527" t="s">
        <v>1271</v>
      </c>
      <c r="B332" s="1529" t="s">
        <v>1239</v>
      </c>
    </row>
    <row r="333" spans="1:2" ht="16.5">
      <c r="A333" s="1527" t="s">
        <v>1272</v>
      </c>
      <c r="B333" s="1529" t="s">
        <v>672</v>
      </c>
    </row>
    <row r="334" spans="1:2" ht="16.5">
      <c r="A334" s="1527" t="s">
        <v>1273</v>
      </c>
      <c r="B334" s="1529" t="s">
        <v>673</v>
      </c>
    </row>
    <row r="335" spans="1:2" ht="32.25" customHeight="1">
      <c r="A335" s="1531" t="s">
        <v>1274</v>
      </c>
      <c r="B335" s="1532" t="s">
        <v>72</v>
      </c>
    </row>
    <row r="336" spans="1:2" ht="16.5">
      <c r="A336" s="1533" t="s">
        <v>1275</v>
      </c>
      <c r="B336" s="1534" t="s">
        <v>73</v>
      </c>
    </row>
    <row r="337" spans="1:2" ht="16.5">
      <c r="A337" s="1533" t="s">
        <v>1276</v>
      </c>
      <c r="B337" s="1534" t="s">
        <v>74</v>
      </c>
    </row>
    <row r="338" spans="1:2" ht="16.5">
      <c r="A338" s="1533" t="s">
        <v>1277</v>
      </c>
      <c r="B338" s="1534" t="s">
        <v>1240</v>
      </c>
    </row>
    <row r="339" spans="1:2" ht="16.5">
      <c r="A339" s="1527" t="s">
        <v>1278</v>
      </c>
      <c r="B339" s="1529" t="s">
        <v>75</v>
      </c>
    </row>
    <row r="340" spans="1:2" ht="16.5">
      <c r="A340" s="1527" t="s">
        <v>1279</v>
      </c>
      <c r="B340" s="1529" t="s">
        <v>76</v>
      </c>
    </row>
    <row r="341" spans="1:2" ht="16.5">
      <c r="A341" s="1527" t="s">
        <v>1280</v>
      </c>
      <c r="B341" s="1529" t="s">
        <v>1241</v>
      </c>
    </row>
    <row r="342" spans="1:2" ht="16.5">
      <c r="A342" s="1527" t="s">
        <v>1281</v>
      </c>
      <c r="B342" s="1529" t="s">
        <v>77</v>
      </c>
    </row>
    <row r="343" spans="1:2" ht="16.5">
      <c r="A343" s="1527" t="s">
        <v>1282</v>
      </c>
      <c r="B343" s="1529" t="s">
        <v>78</v>
      </c>
    </row>
    <row r="344" spans="1:2" ht="16.5">
      <c r="A344" s="1527" t="s">
        <v>1283</v>
      </c>
      <c r="B344" s="1529" t="s">
        <v>79</v>
      </c>
    </row>
    <row r="345" spans="1:2" ht="16.5">
      <c r="A345" s="1527" t="s">
        <v>1284</v>
      </c>
      <c r="B345" s="1534" t="s">
        <v>80</v>
      </c>
    </row>
    <row r="346" spans="1:2" ht="16.5">
      <c r="A346" s="1527" t="s">
        <v>1285</v>
      </c>
      <c r="B346" s="1534" t="s">
        <v>81</v>
      </c>
    </row>
    <row r="347" spans="1:2" ht="16.5">
      <c r="A347" s="1527" t="s">
        <v>1286</v>
      </c>
      <c r="B347" s="1534" t="s">
        <v>1242</v>
      </c>
    </row>
    <row r="348" spans="1:2" ht="16.5">
      <c r="A348" s="1527" t="s">
        <v>1287</v>
      </c>
      <c r="B348" s="1529" t="s">
        <v>82</v>
      </c>
    </row>
    <row r="349" spans="1:2" ht="16.5">
      <c r="A349" s="1527" t="s">
        <v>1288</v>
      </c>
      <c r="B349" s="1529" t="s">
        <v>83</v>
      </c>
    </row>
    <row r="350" spans="1:2" ht="16.5">
      <c r="A350" s="1527" t="s">
        <v>1289</v>
      </c>
      <c r="B350" s="1534" t="s">
        <v>84</v>
      </c>
    </row>
    <row r="351" spans="1:2" ht="16.5">
      <c r="A351" s="1527" t="s">
        <v>1290</v>
      </c>
      <c r="B351" s="1529" t="s">
        <v>85</v>
      </c>
    </row>
    <row r="352" spans="1:2" ht="16.5">
      <c r="A352" s="1527" t="s">
        <v>1291</v>
      </c>
      <c r="B352" s="1529" t="s">
        <v>86</v>
      </c>
    </row>
    <row r="353" spans="1:2" ht="16.5">
      <c r="A353" s="1527" t="s">
        <v>1292</v>
      </c>
      <c r="B353" s="1529" t="s">
        <v>87</v>
      </c>
    </row>
    <row r="354" spans="1:2" ht="16.5">
      <c r="A354" s="1527" t="s">
        <v>1293</v>
      </c>
      <c r="B354" s="1529" t="s">
        <v>88</v>
      </c>
    </row>
    <row r="355" spans="1:2" ht="16.5">
      <c r="A355" s="1527" t="s">
        <v>1294</v>
      </c>
      <c r="B355" s="1529" t="s">
        <v>1243</v>
      </c>
    </row>
    <row r="356" spans="1:2" ht="16.5">
      <c r="A356" s="1527" t="s">
        <v>1997</v>
      </c>
      <c r="B356" s="1529" t="s">
        <v>1998</v>
      </c>
    </row>
    <row r="357" spans="1:2" ht="16.5">
      <c r="A357" s="1527" t="s">
        <v>1295</v>
      </c>
      <c r="B357" s="1529" t="s">
        <v>450</v>
      </c>
    </row>
    <row r="358" spans="1:2" ht="16.5">
      <c r="A358" s="1535" t="s">
        <v>1296</v>
      </c>
      <c r="B358" s="1536" t="s">
        <v>451</v>
      </c>
    </row>
    <row r="359" spans="1:2" ht="16.5">
      <c r="A359" s="1537" t="s">
        <v>1297</v>
      </c>
      <c r="B359" s="1538" t="s">
        <v>452</v>
      </c>
    </row>
    <row r="360" spans="1:2" ht="16.5">
      <c r="A360" s="1537" t="s">
        <v>1298</v>
      </c>
      <c r="B360" s="1538" t="s">
        <v>453</v>
      </c>
    </row>
    <row r="361" spans="1:2" ht="16.5">
      <c r="A361" s="1537" t="s">
        <v>1299</v>
      </c>
      <c r="B361" s="1538" t="s">
        <v>454</v>
      </c>
    </row>
    <row r="362" spans="1:2" ht="17.25" thickBot="1">
      <c r="A362" s="1539" t="s">
        <v>1300</v>
      </c>
      <c r="B362" s="1540" t="s">
        <v>455</v>
      </c>
    </row>
    <row r="363" spans="1:256" ht="18">
      <c r="A363" s="1589"/>
      <c r="B363" s="1541" t="s">
        <v>2014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1668</v>
      </c>
    </row>
    <row r="365" spans="1:2" ht="18">
      <c r="A365" s="1590"/>
      <c r="B365" s="1545" t="s">
        <v>2015</v>
      </c>
    </row>
    <row r="366" spans="1:2" ht="18">
      <c r="A366" s="1547" t="s">
        <v>1301</v>
      </c>
      <c r="B366" s="1546" t="s">
        <v>2016</v>
      </c>
    </row>
    <row r="367" spans="1:2" ht="18">
      <c r="A367" s="1547" t="s">
        <v>1302</v>
      </c>
      <c r="B367" s="1548" t="s">
        <v>2017</v>
      </c>
    </row>
    <row r="368" spans="1:2" ht="18">
      <c r="A368" s="1547" t="s">
        <v>1303</v>
      </c>
      <c r="B368" s="1549" t="s">
        <v>2018</v>
      </c>
    </row>
    <row r="369" spans="1:2" ht="18">
      <c r="A369" s="1547" t="s">
        <v>1304</v>
      </c>
      <c r="B369" s="1549" t="s">
        <v>2019</v>
      </c>
    </row>
    <row r="370" spans="1:2" ht="18">
      <c r="A370" s="1547" t="s">
        <v>1305</v>
      </c>
      <c r="B370" s="1549" t="s">
        <v>2020</v>
      </c>
    </row>
    <row r="371" spans="1:2" ht="18">
      <c r="A371" s="1547" t="s">
        <v>1306</v>
      </c>
      <c r="B371" s="1549" t="s">
        <v>2021</v>
      </c>
    </row>
    <row r="372" spans="1:2" ht="18">
      <c r="A372" s="1547" t="s">
        <v>1307</v>
      </c>
      <c r="B372" s="1549" t="s">
        <v>2022</v>
      </c>
    </row>
    <row r="373" spans="1:2" ht="18">
      <c r="A373" s="1547" t="s">
        <v>1308</v>
      </c>
      <c r="B373" s="1550" t="s">
        <v>2023</v>
      </c>
    </row>
    <row r="374" spans="1:2" ht="18">
      <c r="A374" s="1547" t="s">
        <v>1309</v>
      </c>
      <c r="B374" s="1550" t="s">
        <v>2024</v>
      </c>
    </row>
    <row r="375" spans="1:2" ht="18">
      <c r="A375" s="1547" t="s">
        <v>1310</v>
      </c>
      <c r="B375" s="1550" t="s">
        <v>2025</v>
      </c>
    </row>
    <row r="376" spans="1:2" ht="18">
      <c r="A376" s="1547" t="s">
        <v>1311</v>
      </c>
      <c r="B376" s="1550" t="s">
        <v>2026</v>
      </c>
    </row>
    <row r="377" spans="1:2" ht="18">
      <c r="A377" s="1547" t="s">
        <v>1312</v>
      </c>
      <c r="B377" s="1551" t="s">
        <v>2027</v>
      </c>
    </row>
    <row r="378" spans="1:2" ht="18">
      <c r="A378" s="1547" t="s">
        <v>1313</v>
      </c>
      <c r="B378" s="1551" t="s">
        <v>2028</v>
      </c>
    </row>
    <row r="379" spans="1:2" ht="18">
      <c r="A379" s="1547" t="s">
        <v>1314</v>
      </c>
      <c r="B379" s="1550" t="s">
        <v>2029</v>
      </c>
    </row>
    <row r="380" spans="1:5" ht="18">
      <c r="A380" s="1547" t="s">
        <v>1315</v>
      </c>
      <c r="B380" s="1550" t="s">
        <v>2030</v>
      </c>
      <c r="C380" s="1552" t="s">
        <v>180</v>
      </c>
      <c r="E380" s="1553"/>
    </row>
    <row r="381" spans="1:5" ht="18">
      <c r="A381" s="1547" t="s">
        <v>1316</v>
      </c>
      <c r="B381" s="1549" t="s">
        <v>2031</v>
      </c>
      <c r="C381" s="1552" t="s">
        <v>180</v>
      </c>
      <c r="E381" s="1553"/>
    </row>
    <row r="382" spans="1:5" ht="18">
      <c r="A382" s="1547" t="s">
        <v>1317</v>
      </c>
      <c r="B382" s="1550" t="s">
        <v>2032</v>
      </c>
      <c r="C382" s="1552" t="s">
        <v>180</v>
      </c>
      <c r="E382" s="1553"/>
    </row>
    <row r="383" spans="1:5" ht="18">
      <c r="A383" s="1547" t="s">
        <v>1318</v>
      </c>
      <c r="B383" s="1550" t="s">
        <v>2033</v>
      </c>
      <c r="C383" s="1552" t="s">
        <v>180</v>
      </c>
      <c r="E383" s="1553"/>
    </row>
    <row r="384" spans="1:5" ht="18">
      <c r="A384" s="1547" t="s">
        <v>1319</v>
      </c>
      <c r="B384" s="1550" t="s">
        <v>2034</v>
      </c>
      <c r="C384" s="1552" t="s">
        <v>180</v>
      </c>
      <c r="E384" s="1553"/>
    </row>
    <row r="385" spans="1:5" ht="18">
      <c r="A385" s="1547" t="s">
        <v>1320</v>
      </c>
      <c r="B385" s="1550" t="s">
        <v>2035</v>
      </c>
      <c r="C385" s="1552" t="s">
        <v>180</v>
      </c>
      <c r="E385" s="1553"/>
    </row>
    <row r="386" spans="1:5" ht="18">
      <c r="A386" s="1547" t="s">
        <v>1321</v>
      </c>
      <c r="B386" s="1550" t="s">
        <v>2036</v>
      </c>
      <c r="C386" s="1552" t="s">
        <v>180</v>
      </c>
      <c r="E386" s="1553"/>
    </row>
    <row r="387" spans="1:5" ht="18">
      <c r="A387" s="1547" t="s">
        <v>1322</v>
      </c>
      <c r="B387" s="1550" t="s">
        <v>2037</v>
      </c>
      <c r="C387" s="1552" t="s">
        <v>180</v>
      </c>
      <c r="E387" s="1553"/>
    </row>
    <row r="388" spans="1:5" ht="18">
      <c r="A388" s="1547" t="s">
        <v>1323</v>
      </c>
      <c r="B388" s="1550" t="s">
        <v>2038</v>
      </c>
      <c r="C388" s="1552" t="s">
        <v>180</v>
      </c>
      <c r="E388" s="1553"/>
    </row>
    <row r="389" spans="1:5" ht="18">
      <c r="A389" s="1547" t="s">
        <v>1324</v>
      </c>
      <c r="B389" s="1549" t="s">
        <v>2039</v>
      </c>
      <c r="C389" s="1552" t="s">
        <v>180</v>
      </c>
      <c r="E389" s="1553"/>
    </row>
    <row r="390" spans="1:5" ht="18">
      <c r="A390" s="1547" t="s">
        <v>1325</v>
      </c>
      <c r="B390" s="1550" t="s">
        <v>2040</v>
      </c>
      <c r="C390" s="1552" t="s">
        <v>180</v>
      </c>
      <c r="E390" s="1553"/>
    </row>
    <row r="391" spans="1:5" ht="18">
      <c r="A391" s="1547" t="s">
        <v>1326</v>
      </c>
      <c r="B391" s="1549" t="s">
        <v>2041</v>
      </c>
      <c r="C391" s="1552" t="s">
        <v>180</v>
      </c>
      <c r="E391" s="1553"/>
    </row>
    <row r="392" spans="1:5" ht="18">
      <c r="A392" s="1547" t="s">
        <v>1327</v>
      </c>
      <c r="B392" s="1549" t="s">
        <v>2042</v>
      </c>
      <c r="C392" s="1552" t="s">
        <v>180</v>
      </c>
      <c r="E392" s="1553"/>
    </row>
    <row r="393" spans="1:5" ht="18">
      <c r="A393" s="1547" t="s">
        <v>1328</v>
      </c>
      <c r="B393" s="1549" t="s">
        <v>2043</v>
      </c>
      <c r="C393" s="1552" t="s">
        <v>180</v>
      </c>
      <c r="E393" s="1553"/>
    </row>
    <row r="394" spans="1:5" ht="18">
      <c r="A394" s="1547" t="s">
        <v>1329</v>
      </c>
      <c r="B394" s="1549" t="s">
        <v>2044</v>
      </c>
      <c r="C394" s="1552" t="s">
        <v>180</v>
      </c>
      <c r="E394" s="1553"/>
    </row>
    <row r="395" spans="1:5" ht="18">
      <c r="A395" s="1547" t="s">
        <v>1330</v>
      </c>
      <c r="B395" s="1549" t="s">
        <v>2045</v>
      </c>
      <c r="C395" s="1552" t="s">
        <v>180</v>
      </c>
      <c r="E395" s="1553"/>
    </row>
    <row r="396" spans="1:5" ht="18">
      <c r="A396" s="1547" t="s">
        <v>1331</v>
      </c>
      <c r="B396" s="1549" t="s">
        <v>2046</v>
      </c>
      <c r="C396" s="1552" t="s">
        <v>180</v>
      </c>
      <c r="E396" s="1553"/>
    </row>
    <row r="397" spans="1:5" ht="18">
      <c r="A397" s="1547" t="s">
        <v>1332</v>
      </c>
      <c r="B397" s="1549" t="s">
        <v>2047</v>
      </c>
      <c r="C397" s="1552" t="s">
        <v>180</v>
      </c>
      <c r="E397" s="1553"/>
    </row>
    <row r="398" spans="1:5" ht="18">
      <c r="A398" s="1547" t="s">
        <v>1333</v>
      </c>
      <c r="B398" s="1549" t="s">
        <v>2048</v>
      </c>
      <c r="C398" s="1552" t="s">
        <v>180</v>
      </c>
      <c r="E398" s="1553"/>
    </row>
    <row r="399" spans="1:5" ht="18">
      <c r="A399" s="1547" t="s">
        <v>1334</v>
      </c>
      <c r="B399" s="1554" t="s">
        <v>2049</v>
      </c>
      <c r="C399" s="1552" t="s">
        <v>180</v>
      </c>
      <c r="E399" s="1553"/>
    </row>
    <row r="400" spans="1:5" ht="18">
      <c r="A400" s="1547" t="s">
        <v>1335</v>
      </c>
      <c r="B400" s="1555" t="s">
        <v>1244</v>
      </c>
      <c r="C400" s="1552" t="s">
        <v>180</v>
      </c>
      <c r="E400" s="1553"/>
    </row>
    <row r="401" spans="1:5" ht="18">
      <c r="A401" s="1591" t="s">
        <v>1336</v>
      </c>
      <c r="B401" s="1556" t="s">
        <v>1669</v>
      </c>
      <c r="C401" s="1552" t="s">
        <v>180</v>
      </c>
      <c r="E401" s="1553"/>
    </row>
    <row r="402" spans="1:5" ht="18">
      <c r="A402" s="1590" t="s">
        <v>180</v>
      </c>
      <c r="B402" s="1557" t="s">
        <v>1670</v>
      </c>
      <c r="C402" s="1552" t="s">
        <v>180</v>
      </c>
      <c r="E402" s="1553"/>
    </row>
    <row r="403" spans="1:5" ht="18">
      <c r="A403" s="1562" t="s">
        <v>1337</v>
      </c>
      <c r="B403" s="1558" t="s">
        <v>2050</v>
      </c>
      <c r="C403" s="1552" t="s">
        <v>180</v>
      </c>
      <c r="E403" s="1553"/>
    </row>
    <row r="404" spans="1:5" ht="18">
      <c r="A404" s="1547" t="s">
        <v>1338</v>
      </c>
      <c r="B404" s="1534" t="s">
        <v>2051</v>
      </c>
      <c r="C404" s="1552" t="s">
        <v>180</v>
      </c>
      <c r="E404" s="1553"/>
    </row>
    <row r="405" spans="1:5" ht="18">
      <c r="A405" s="1592" t="s">
        <v>1339</v>
      </c>
      <c r="B405" s="1559" t="s">
        <v>2052</v>
      </c>
      <c r="C405" s="1552" t="s">
        <v>180</v>
      </c>
      <c r="E405" s="1553"/>
    </row>
    <row r="406" spans="1:5" ht="18">
      <c r="A406" s="1543" t="s">
        <v>180</v>
      </c>
      <c r="B406" s="1560" t="s">
        <v>1671</v>
      </c>
      <c r="C406" s="1552" t="s">
        <v>180</v>
      </c>
      <c r="E406" s="1553"/>
    </row>
    <row r="407" spans="1:5" ht="16.5">
      <c r="A407" s="1527" t="s">
        <v>1291</v>
      </c>
      <c r="B407" s="1529" t="s">
        <v>86</v>
      </c>
      <c r="C407" s="1552" t="s">
        <v>180</v>
      </c>
      <c r="E407" s="1553"/>
    </row>
    <row r="408" spans="1:5" ht="16.5">
      <c r="A408" s="1527" t="s">
        <v>1292</v>
      </c>
      <c r="B408" s="1529" t="s">
        <v>87</v>
      </c>
      <c r="C408" s="1552" t="s">
        <v>180</v>
      </c>
      <c r="E408" s="1553"/>
    </row>
    <row r="409" spans="1:5" ht="16.5">
      <c r="A409" s="1593" t="s">
        <v>1293</v>
      </c>
      <c r="B409" s="1561" t="s">
        <v>88</v>
      </c>
      <c r="C409" s="1552" t="s">
        <v>180</v>
      </c>
      <c r="E409" s="1553"/>
    </row>
    <row r="410" spans="1:5" ht="18">
      <c r="A410" s="1590" t="s">
        <v>180</v>
      </c>
      <c r="B410" s="1560" t="s">
        <v>1672</v>
      </c>
      <c r="C410" s="1552" t="s">
        <v>180</v>
      </c>
      <c r="E410" s="1553"/>
    </row>
    <row r="411" spans="1:5" ht="18">
      <c r="A411" s="1562" t="s">
        <v>1340</v>
      </c>
      <c r="B411" s="1558" t="s">
        <v>1245</v>
      </c>
      <c r="C411" s="1552" t="s">
        <v>180</v>
      </c>
      <c r="E411" s="1553"/>
    </row>
    <row r="412" spans="1:5" ht="18">
      <c r="A412" s="1562" t="s">
        <v>1341</v>
      </c>
      <c r="B412" s="1558" t="s">
        <v>1246</v>
      </c>
      <c r="C412" s="1552" t="s">
        <v>180</v>
      </c>
      <c r="E412" s="1553"/>
    </row>
    <row r="413" spans="1:5" ht="18">
      <c r="A413" s="1562" t="s">
        <v>1342</v>
      </c>
      <c r="B413" s="1558" t="s">
        <v>181</v>
      </c>
      <c r="C413" s="1552" t="s">
        <v>180</v>
      </c>
      <c r="E413" s="1553"/>
    </row>
    <row r="414" spans="1:5" ht="18.75" thickBot="1">
      <c r="A414" s="1594" t="s">
        <v>1343</v>
      </c>
      <c r="B414" s="1563" t="s">
        <v>182</v>
      </c>
      <c r="C414" s="1552" t="s">
        <v>180</v>
      </c>
      <c r="E414" s="1553"/>
    </row>
    <row r="415" spans="1:5" ht="17.25" thickBot="1">
      <c r="A415" s="1595" t="s">
        <v>1344</v>
      </c>
      <c r="B415" s="1563" t="s">
        <v>1247</v>
      </c>
      <c r="C415" s="1552" t="s">
        <v>180</v>
      </c>
      <c r="E415" s="1553"/>
    </row>
    <row r="416" spans="1:5" ht="16.5">
      <c r="A416" s="1595" t="s">
        <v>1345</v>
      </c>
      <c r="B416" s="1564" t="s">
        <v>720</v>
      </c>
      <c r="C416" s="1552" t="s">
        <v>180</v>
      </c>
      <c r="E416" s="1553"/>
    </row>
    <row r="417" spans="1:5" ht="16.5">
      <c r="A417" s="1527" t="s">
        <v>1346</v>
      </c>
      <c r="B417" s="1529" t="s">
        <v>721</v>
      </c>
      <c r="C417" s="1552" t="s">
        <v>180</v>
      </c>
      <c r="E417" s="1553"/>
    </row>
    <row r="418" spans="1:5" ht="18.75" thickBot="1">
      <c r="A418" s="1596" t="s">
        <v>1347</v>
      </c>
      <c r="B418" s="1565" t="s">
        <v>722</v>
      </c>
      <c r="C418" s="1552" t="s">
        <v>180</v>
      </c>
      <c r="E418" s="1553"/>
    </row>
    <row r="419" spans="1:5" ht="16.5">
      <c r="A419" s="1525" t="s">
        <v>1348</v>
      </c>
      <c r="B419" s="1566" t="s">
        <v>723</v>
      </c>
      <c r="C419" s="1552" t="s">
        <v>180</v>
      </c>
      <c r="E419" s="1553"/>
    </row>
    <row r="420" spans="1:5" ht="16.5">
      <c r="A420" s="1597" t="s">
        <v>1349</v>
      </c>
      <c r="B420" s="1529" t="s">
        <v>724</v>
      </c>
      <c r="C420" s="1552" t="s">
        <v>180</v>
      </c>
      <c r="E420" s="1553"/>
    </row>
    <row r="421" spans="1:5" ht="16.5">
      <c r="A421" s="1527" t="s">
        <v>1350</v>
      </c>
      <c r="B421" s="1567" t="s">
        <v>302</v>
      </c>
      <c r="C421" s="1552" t="s">
        <v>180</v>
      </c>
      <c r="E421" s="1553"/>
    </row>
    <row r="422" spans="1:5" ht="17.25" thickBot="1">
      <c r="A422" s="1539" t="s">
        <v>1351</v>
      </c>
      <c r="B422" s="1568" t="s">
        <v>303</v>
      </c>
      <c r="C422" s="1552" t="s">
        <v>180</v>
      </c>
      <c r="E422" s="1553"/>
    </row>
    <row r="423" spans="1:5" ht="18">
      <c r="A423" s="1547" t="s">
        <v>1352</v>
      </c>
      <c r="B423" s="1569" t="s">
        <v>1673</v>
      </c>
      <c r="C423" s="1552" t="s">
        <v>180</v>
      </c>
      <c r="E423" s="1553"/>
    </row>
    <row r="424" spans="1:5" ht="18">
      <c r="A424" s="1547" t="s">
        <v>1353</v>
      </c>
      <c r="B424" s="1570" t="s">
        <v>1674</v>
      </c>
      <c r="C424" s="1552" t="s">
        <v>180</v>
      </c>
      <c r="E424" s="1553"/>
    </row>
    <row r="425" spans="1:5" ht="18">
      <c r="A425" s="1547" t="s">
        <v>1354</v>
      </c>
      <c r="B425" s="1571" t="s">
        <v>1675</v>
      </c>
      <c r="C425" s="1552" t="s">
        <v>180</v>
      </c>
      <c r="E425" s="1553"/>
    </row>
    <row r="426" spans="1:5" ht="18">
      <c r="A426" s="1547" t="s">
        <v>1355</v>
      </c>
      <c r="B426" s="1570" t="s">
        <v>1676</v>
      </c>
      <c r="C426" s="1552" t="s">
        <v>180</v>
      </c>
      <c r="E426" s="1553"/>
    </row>
    <row r="427" spans="1:5" ht="18">
      <c r="A427" s="1547" t="s">
        <v>1356</v>
      </c>
      <c r="B427" s="1570" t="s">
        <v>1677</v>
      </c>
      <c r="C427" s="1552" t="s">
        <v>180</v>
      </c>
      <c r="E427" s="1553"/>
    </row>
    <row r="428" spans="1:5" ht="18">
      <c r="A428" s="1547" t="s">
        <v>1357</v>
      </c>
      <c r="B428" s="1572" t="s">
        <v>1678</v>
      </c>
      <c r="C428" s="1552" t="s">
        <v>180</v>
      </c>
      <c r="E428" s="1553"/>
    </row>
    <row r="429" spans="1:5" ht="18">
      <c r="A429" s="1547" t="s">
        <v>1358</v>
      </c>
      <c r="B429" s="1572" t="s">
        <v>1679</v>
      </c>
      <c r="C429" s="1552" t="s">
        <v>180</v>
      </c>
      <c r="E429" s="1553"/>
    </row>
    <row r="430" spans="1:5" ht="18">
      <c r="A430" s="1547" t="s">
        <v>1359</v>
      </c>
      <c r="B430" s="1572" t="s">
        <v>1680</v>
      </c>
      <c r="C430" s="1552" t="s">
        <v>180</v>
      </c>
      <c r="E430" s="1553"/>
    </row>
    <row r="431" spans="1:5" ht="18">
      <c r="A431" s="1547" t="s">
        <v>1360</v>
      </c>
      <c r="B431" s="1572" t="s">
        <v>1681</v>
      </c>
      <c r="C431" s="1552" t="s">
        <v>180</v>
      </c>
      <c r="E431" s="1553"/>
    </row>
    <row r="432" spans="1:5" ht="18">
      <c r="A432" s="1547" t="s">
        <v>1361</v>
      </c>
      <c r="B432" s="1572" t="s">
        <v>1682</v>
      </c>
      <c r="C432" s="1552" t="s">
        <v>180</v>
      </c>
      <c r="E432" s="1553"/>
    </row>
    <row r="433" spans="1:5" ht="18">
      <c r="A433" s="1547" t="s">
        <v>1362</v>
      </c>
      <c r="B433" s="1570" t="s">
        <v>1683</v>
      </c>
      <c r="C433" s="1552" t="s">
        <v>180</v>
      </c>
      <c r="E433" s="1553"/>
    </row>
    <row r="434" spans="1:5" ht="18">
      <c r="A434" s="1547" t="s">
        <v>1363</v>
      </c>
      <c r="B434" s="1570" t="s">
        <v>1684</v>
      </c>
      <c r="C434" s="1552" t="s">
        <v>180</v>
      </c>
      <c r="E434" s="1553"/>
    </row>
    <row r="435" spans="1:5" ht="18">
      <c r="A435" s="1547" t="s">
        <v>1364</v>
      </c>
      <c r="B435" s="1570" t="s">
        <v>1685</v>
      </c>
      <c r="C435" s="1552" t="s">
        <v>180</v>
      </c>
      <c r="E435" s="1553"/>
    </row>
    <row r="436" spans="1:5" ht="18.75" thickBot="1">
      <c r="A436" s="1547" t="s">
        <v>1365</v>
      </c>
      <c r="B436" s="1573" t="s">
        <v>1686</v>
      </c>
      <c r="C436" s="1552" t="s">
        <v>180</v>
      </c>
      <c r="E436" s="1553"/>
    </row>
    <row r="437" spans="1:5" ht="18">
      <c r="A437" s="1547" t="s">
        <v>1366</v>
      </c>
      <c r="B437" s="1569" t="s">
        <v>1687</v>
      </c>
      <c r="C437" s="1552" t="s">
        <v>180</v>
      </c>
      <c r="E437" s="1553"/>
    </row>
    <row r="438" spans="1:5" ht="18">
      <c r="A438" s="1547" t="s">
        <v>1367</v>
      </c>
      <c r="B438" s="1571" t="s">
        <v>1688</v>
      </c>
      <c r="C438" s="1552" t="s">
        <v>180</v>
      </c>
      <c r="E438" s="1553"/>
    </row>
    <row r="439" spans="1:5" ht="18">
      <c r="A439" s="1547" t="s">
        <v>1368</v>
      </c>
      <c r="B439" s="1570" t="s">
        <v>1689</v>
      </c>
      <c r="C439" s="1552" t="s">
        <v>180</v>
      </c>
      <c r="E439" s="1553"/>
    </row>
    <row r="440" spans="1:5" ht="18">
      <c r="A440" s="1547" t="s">
        <v>1369</v>
      </c>
      <c r="B440" s="1570" t="s">
        <v>1690</v>
      </c>
      <c r="C440" s="1552" t="s">
        <v>180</v>
      </c>
      <c r="E440" s="1553"/>
    </row>
    <row r="441" spans="1:5" ht="18">
      <c r="A441" s="1547" t="s">
        <v>1370</v>
      </c>
      <c r="B441" s="1570" t="s">
        <v>1691</v>
      </c>
      <c r="C441" s="1552" t="s">
        <v>180</v>
      </c>
      <c r="E441" s="1553"/>
    </row>
    <row r="442" spans="1:5" ht="18">
      <c r="A442" s="1547" t="s">
        <v>1371</v>
      </c>
      <c r="B442" s="1570" t="s">
        <v>1692</v>
      </c>
      <c r="C442" s="1552" t="s">
        <v>180</v>
      </c>
      <c r="E442" s="1553"/>
    </row>
    <row r="443" spans="1:5" ht="18">
      <c r="A443" s="1547" t="s">
        <v>1372</v>
      </c>
      <c r="B443" s="1570" t="s">
        <v>1693</v>
      </c>
      <c r="C443" s="1552" t="s">
        <v>180</v>
      </c>
      <c r="E443" s="1553"/>
    </row>
    <row r="444" spans="1:5" ht="18">
      <c r="A444" s="1547" t="s">
        <v>1373</v>
      </c>
      <c r="B444" s="1570" t="s">
        <v>1694</v>
      </c>
      <c r="C444" s="1552" t="s">
        <v>180</v>
      </c>
      <c r="E444" s="1553"/>
    </row>
    <row r="445" spans="1:5" ht="18">
      <c r="A445" s="1547" t="s">
        <v>1374</v>
      </c>
      <c r="B445" s="1570" t="s">
        <v>1695</v>
      </c>
      <c r="C445" s="1552" t="s">
        <v>180</v>
      </c>
      <c r="E445" s="1553"/>
    </row>
    <row r="446" spans="1:5" ht="18">
      <c r="A446" s="1547" t="s">
        <v>1375</v>
      </c>
      <c r="B446" s="1570" t="s">
        <v>1696</v>
      </c>
      <c r="C446" s="1552" t="s">
        <v>180</v>
      </c>
      <c r="E446" s="1553"/>
    </row>
    <row r="447" spans="1:5" ht="18">
      <c r="A447" s="1547" t="s">
        <v>1376</v>
      </c>
      <c r="B447" s="1570" t="s">
        <v>1697</v>
      </c>
      <c r="C447" s="1552" t="s">
        <v>180</v>
      </c>
      <c r="E447" s="1553"/>
    </row>
    <row r="448" spans="1:5" ht="18">
      <c r="A448" s="1547" t="s">
        <v>1377</v>
      </c>
      <c r="B448" s="1570" t="s">
        <v>1698</v>
      </c>
      <c r="C448" s="1552" t="s">
        <v>180</v>
      </c>
      <c r="E448" s="1553"/>
    </row>
    <row r="449" spans="1:5" ht="18.75" thickBot="1">
      <c r="A449" s="1547" t="s">
        <v>1378</v>
      </c>
      <c r="B449" s="1573" t="s">
        <v>1699</v>
      </c>
      <c r="C449" s="1552" t="s">
        <v>180</v>
      </c>
      <c r="E449" s="1553"/>
    </row>
    <row r="450" spans="1:5" ht="18">
      <c r="A450" s="1547" t="s">
        <v>1379</v>
      </c>
      <c r="B450" s="1569" t="s">
        <v>1700</v>
      </c>
      <c r="C450" s="1552" t="s">
        <v>180</v>
      </c>
      <c r="E450" s="1553"/>
    </row>
    <row r="451" spans="1:5" ht="18">
      <c r="A451" s="1547" t="s">
        <v>1380</v>
      </c>
      <c r="B451" s="1570" t="s">
        <v>1701</v>
      </c>
      <c r="C451" s="1552" t="s">
        <v>180</v>
      </c>
      <c r="E451" s="1553"/>
    </row>
    <row r="452" spans="1:5" ht="18">
      <c r="A452" s="1547" t="s">
        <v>1381</v>
      </c>
      <c r="B452" s="1570" t="s">
        <v>1702</v>
      </c>
      <c r="C452" s="1552" t="s">
        <v>180</v>
      </c>
      <c r="E452" s="1553"/>
    </row>
    <row r="453" spans="1:5" ht="18">
      <c r="A453" s="1547" t="s">
        <v>1382</v>
      </c>
      <c r="B453" s="1570" t="s">
        <v>1703</v>
      </c>
      <c r="C453" s="1552" t="s">
        <v>180</v>
      </c>
      <c r="E453" s="1553"/>
    </row>
    <row r="454" spans="1:5" ht="18">
      <c r="A454" s="1547" t="s">
        <v>1383</v>
      </c>
      <c r="B454" s="1571" t="s">
        <v>1704</v>
      </c>
      <c r="C454" s="1552" t="s">
        <v>180</v>
      </c>
      <c r="E454" s="1553"/>
    </row>
    <row r="455" spans="1:5" ht="18">
      <c r="A455" s="1547" t="s">
        <v>1384</v>
      </c>
      <c r="B455" s="1570" t="s">
        <v>1705</v>
      </c>
      <c r="C455" s="1552" t="s">
        <v>180</v>
      </c>
      <c r="E455" s="1553"/>
    </row>
    <row r="456" spans="1:5" ht="18">
      <c r="A456" s="1547" t="s">
        <v>1385</v>
      </c>
      <c r="B456" s="1570" t="s">
        <v>1706</v>
      </c>
      <c r="C456" s="1552" t="s">
        <v>180</v>
      </c>
      <c r="E456" s="1553"/>
    </row>
    <row r="457" spans="1:5" ht="18">
      <c r="A457" s="1547" t="s">
        <v>1386</v>
      </c>
      <c r="B457" s="1570" t="s">
        <v>1707</v>
      </c>
      <c r="C457" s="1552" t="s">
        <v>180</v>
      </c>
      <c r="E457" s="1553"/>
    </row>
    <row r="458" spans="1:5" ht="18">
      <c r="A458" s="1547" t="s">
        <v>1387</v>
      </c>
      <c r="B458" s="1570" t="s">
        <v>1708</v>
      </c>
      <c r="C458" s="1552" t="s">
        <v>180</v>
      </c>
      <c r="E458" s="1553"/>
    </row>
    <row r="459" spans="1:5" ht="18">
      <c r="A459" s="1547" t="s">
        <v>1388</v>
      </c>
      <c r="B459" s="1570" t="s">
        <v>1709</v>
      </c>
      <c r="C459" s="1552" t="s">
        <v>180</v>
      </c>
      <c r="E459" s="1553"/>
    </row>
    <row r="460" spans="1:5" ht="18">
      <c r="A460" s="1547" t="s">
        <v>1389</v>
      </c>
      <c r="B460" s="1570" t="s">
        <v>1710</v>
      </c>
      <c r="C460" s="1552" t="s">
        <v>180</v>
      </c>
      <c r="E460" s="1553"/>
    </row>
    <row r="461" spans="1:5" ht="18.75" thickBot="1">
      <c r="A461" s="1547" t="s">
        <v>1390</v>
      </c>
      <c r="B461" s="1573" t="s">
        <v>1711</v>
      </c>
      <c r="C461" s="1552" t="s">
        <v>180</v>
      </c>
      <c r="E461" s="1553"/>
    </row>
    <row r="462" spans="1:5" ht="18">
      <c r="A462" s="1547" t="s">
        <v>1391</v>
      </c>
      <c r="B462" s="1574" t="s">
        <v>1712</v>
      </c>
      <c r="C462" s="1552" t="s">
        <v>180</v>
      </c>
      <c r="E462" s="1553"/>
    </row>
    <row r="463" spans="1:5" ht="18">
      <c r="A463" s="1547" t="s">
        <v>1392</v>
      </c>
      <c r="B463" s="1570" t="s">
        <v>1713</v>
      </c>
      <c r="C463" s="1552" t="s">
        <v>180</v>
      </c>
      <c r="E463" s="1553"/>
    </row>
    <row r="464" spans="1:5" ht="18">
      <c r="A464" s="1547" t="s">
        <v>1393</v>
      </c>
      <c r="B464" s="1570" t="s">
        <v>1714</v>
      </c>
      <c r="C464" s="1552" t="s">
        <v>180</v>
      </c>
      <c r="E464" s="1553"/>
    </row>
    <row r="465" spans="1:5" ht="18">
      <c r="A465" s="1547" t="s">
        <v>1394</v>
      </c>
      <c r="B465" s="1570" t="s">
        <v>1715</v>
      </c>
      <c r="C465" s="1552" t="s">
        <v>180</v>
      </c>
      <c r="E465" s="1553"/>
    </row>
    <row r="466" spans="1:5" ht="18">
      <c r="A466" s="1547" t="s">
        <v>1395</v>
      </c>
      <c r="B466" s="1570" t="s">
        <v>1716</v>
      </c>
      <c r="C466" s="1552" t="s">
        <v>180</v>
      </c>
      <c r="E466" s="1553"/>
    </row>
    <row r="467" spans="1:5" ht="18">
      <c r="A467" s="1547" t="s">
        <v>1396</v>
      </c>
      <c r="B467" s="1570" t="s">
        <v>1717</v>
      </c>
      <c r="C467" s="1552" t="s">
        <v>180</v>
      </c>
      <c r="E467" s="1553"/>
    </row>
    <row r="468" spans="1:5" ht="18">
      <c r="A468" s="1547" t="s">
        <v>1397</v>
      </c>
      <c r="B468" s="1570" t="s">
        <v>1718</v>
      </c>
      <c r="C468" s="1552" t="s">
        <v>180</v>
      </c>
      <c r="E468" s="1553"/>
    </row>
    <row r="469" spans="1:5" ht="18">
      <c r="A469" s="1547" t="s">
        <v>1398</v>
      </c>
      <c r="B469" s="1570" t="s">
        <v>1719</v>
      </c>
      <c r="C469" s="1552" t="s">
        <v>180</v>
      </c>
      <c r="E469" s="1553"/>
    </row>
    <row r="470" spans="1:5" ht="18">
      <c r="A470" s="1547" t="s">
        <v>1399</v>
      </c>
      <c r="B470" s="1570" t="s">
        <v>1720</v>
      </c>
      <c r="C470" s="1552" t="s">
        <v>180</v>
      </c>
      <c r="E470" s="1553"/>
    </row>
    <row r="471" spans="1:5" ht="18.75" thickBot="1">
      <c r="A471" s="1547" t="s">
        <v>1400</v>
      </c>
      <c r="B471" s="1573" t="s">
        <v>1721</v>
      </c>
      <c r="C471" s="1552" t="s">
        <v>180</v>
      </c>
      <c r="E471" s="1553"/>
    </row>
    <row r="472" spans="1:5" ht="18">
      <c r="A472" s="1547" t="s">
        <v>1401</v>
      </c>
      <c r="B472" s="1569" t="s">
        <v>1722</v>
      </c>
      <c r="C472" s="1552" t="s">
        <v>180</v>
      </c>
      <c r="E472" s="1553"/>
    </row>
    <row r="473" spans="1:5" ht="18">
      <c r="A473" s="1547" t="s">
        <v>1402</v>
      </c>
      <c r="B473" s="1570" t="s">
        <v>1723</v>
      </c>
      <c r="C473" s="1552" t="s">
        <v>180</v>
      </c>
      <c r="E473" s="1553"/>
    </row>
    <row r="474" spans="1:5" ht="18">
      <c r="A474" s="1547" t="s">
        <v>1403</v>
      </c>
      <c r="B474" s="1570" t="s">
        <v>1724</v>
      </c>
      <c r="C474" s="1552" t="s">
        <v>180</v>
      </c>
      <c r="E474" s="1553"/>
    </row>
    <row r="475" spans="1:5" ht="18">
      <c r="A475" s="1547" t="s">
        <v>1404</v>
      </c>
      <c r="B475" s="1571" t="s">
        <v>1725</v>
      </c>
      <c r="C475" s="1552" t="s">
        <v>180</v>
      </c>
      <c r="E475" s="1553"/>
    </row>
    <row r="476" spans="1:5" ht="18">
      <c r="A476" s="1547" t="s">
        <v>1405</v>
      </c>
      <c r="B476" s="1570" t="s">
        <v>1726</v>
      </c>
      <c r="C476" s="1552" t="s">
        <v>180</v>
      </c>
      <c r="E476" s="1553"/>
    </row>
    <row r="477" spans="1:5" ht="18">
      <c r="A477" s="1547" t="s">
        <v>1406</v>
      </c>
      <c r="B477" s="1570" t="s">
        <v>1727</v>
      </c>
      <c r="C477" s="1552" t="s">
        <v>180</v>
      </c>
      <c r="E477" s="1553"/>
    </row>
    <row r="478" spans="1:5" ht="18">
      <c r="A478" s="1547" t="s">
        <v>1407</v>
      </c>
      <c r="B478" s="1570" t="s">
        <v>1728</v>
      </c>
      <c r="C478" s="1552" t="s">
        <v>180</v>
      </c>
      <c r="E478" s="1553"/>
    </row>
    <row r="479" spans="1:5" ht="18">
      <c r="A479" s="1547" t="s">
        <v>1408</v>
      </c>
      <c r="B479" s="1570" t="s">
        <v>1729</v>
      </c>
      <c r="C479" s="1552" t="s">
        <v>180</v>
      </c>
      <c r="E479" s="1553"/>
    </row>
    <row r="480" spans="1:5" ht="18">
      <c r="A480" s="1547" t="s">
        <v>1409</v>
      </c>
      <c r="B480" s="1570" t="s">
        <v>1730</v>
      </c>
      <c r="C480" s="1552" t="s">
        <v>180</v>
      </c>
      <c r="E480" s="1553"/>
    </row>
    <row r="481" spans="1:5" ht="18">
      <c r="A481" s="1547" t="s">
        <v>1410</v>
      </c>
      <c r="B481" s="1570" t="s">
        <v>1731</v>
      </c>
      <c r="C481" s="1552" t="s">
        <v>180</v>
      </c>
      <c r="E481" s="1553"/>
    </row>
    <row r="482" spans="1:5" ht="18.75" thickBot="1">
      <c r="A482" s="1547" t="s">
        <v>1411</v>
      </c>
      <c r="B482" s="1573" t="s">
        <v>1732</v>
      </c>
      <c r="C482" s="1552" t="s">
        <v>180</v>
      </c>
      <c r="E482" s="1553"/>
    </row>
    <row r="483" spans="1:5" ht="18">
      <c r="A483" s="1547" t="s">
        <v>1412</v>
      </c>
      <c r="B483" s="1569" t="s">
        <v>1733</v>
      </c>
      <c r="C483" s="1552" t="s">
        <v>180</v>
      </c>
      <c r="E483" s="1553"/>
    </row>
    <row r="484" spans="1:5" ht="18">
      <c r="A484" s="1547" t="s">
        <v>1413</v>
      </c>
      <c r="B484" s="1570" t="s">
        <v>1734</v>
      </c>
      <c r="C484" s="1552" t="s">
        <v>180</v>
      </c>
      <c r="E484" s="1553"/>
    </row>
    <row r="485" spans="1:5" ht="18">
      <c r="A485" s="1547" t="s">
        <v>1414</v>
      </c>
      <c r="B485" s="1571" t="s">
        <v>1735</v>
      </c>
      <c r="C485" s="1552" t="s">
        <v>180</v>
      </c>
      <c r="E485" s="1553"/>
    </row>
    <row r="486" spans="1:5" ht="18">
      <c r="A486" s="1547" t="s">
        <v>1415</v>
      </c>
      <c r="B486" s="1570" t="s">
        <v>1736</v>
      </c>
      <c r="C486" s="1552" t="s">
        <v>180</v>
      </c>
      <c r="E486" s="1553"/>
    </row>
    <row r="487" spans="1:5" ht="18">
      <c r="A487" s="1547" t="s">
        <v>1416</v>
      </c>
      <c r="B487" s="1570" t="s">
        <v>1737</v>
      </c>
      <c r="C487" s="1552" t="s">
        <v>180</v>
      </c>
      <c r="E487" s="1553"/>
    </row>
    <row r="488" spans="1:5" ht="18">
      <c r="A488" s="1547" t="s">
        <v>1417</v>
      </c>
      <c r="B488" s="1570" t="s">
        <v>1738</v>
      </c>
      <c r="C488" s="1552" t="s">
        <v>180</v>
      </c>
      <c r="E488" s="1553"/>
    </row>
    <row r="489" spans="1:5" ht="18">
      <c r="A489" s="1547" t="s">
        <v>1418</v>
      </c>
      <c r="B489" s="1570" t="s">
        <v>1739</v>
      </c>
      <c r="C489" s="1552" t="s">
        <v>180</v>
      </c>
      <c r="E489" s="1553"/>
    </row>
    <row r="490" spans="1:5" ht="18">
      <c r="A490" s="1547" t="s">
        <v>1419</v>
      </c>
      <c r="B490" s="1570" t="s">
        <v>1740</v>
      </c>
      <c r="C490" s="1552" t="s">
        <v>180</v>
      </c>
      <c r="E490" s="1553"/>
    </row>
    <row r="491" spans="1:5" ht="18">
      <c r="A491" s="1547" t="s">
        <v>1420</v>
      </c>
      <c r="B491" s="1570" t="s">
        <v>1741</v>
      </c>
      <c r="C491" s="1552" t="s">
        <v>180</v>
      </c>
      <c r="E491" s="1553"/>
    </row>
    <row r="492" spans="1:5" ht="18.75" thickBot="1">
      <c r="A492" s="1547" t="s">
        <v>1421</v>
      </c>
      <c r="B492" s="1573" t="s">
        <v>1742</v>
      </c>
      <c r="C492" s="1552" t="s">
        <v>180</v>
      </c>
      <c r="E492" s="1553"/>
    </row>
    <row r="493" spans="1:5" ht="18">
      <c r="A493" s="1547" t="s">
        <v>1422</v>
      </c>
      <c r="B493" s="1574" t="s">
        <v>1743</v>
      </c>
      <c r="C493" s="1552" t="s">
        <v>180</v>
      </c>
      <c r="E493" s="1553"/>
    </row>
    <row r="494" spans="1:5" ht="18">
      <c r="A494" s="1547" t="s">
        <v>1423</v>
      </c>
      <c r="B494" s="1570" t="s">
        <v>1744</v>
      </c>
      <c r="C494" s="1552" t="s">
        <v>180</v>
      </c>
      <c r="E494" s="1553"/>
    </row>
    <row r="495" spans="1:5" ht="18">
      <c r="A495" s="1547" t="s">
        <v>1424</v>
      </c>
      <c r="B495" s="1570" t="s">
        <v>1745</v>
      </c>
      <c r="C495" s="1552" t="s">
        <v>180</v>
      </c>
      <c r="E495" s="1553"/>
    </row>
    <row r="496" spans="1:5" ht="18.75" thickBot="1">
      <c r="A496" s="1547" t="s">
        <v>1425</v>
      </c>
      <c r="B496" s="1573" t="s">
        <v>1746</v>
      </c>
      <c r="C496" s="1552" t="s">
        <v>180</v>
      </c>
      <c r="E496" s="1553"/>
    </row>
    <row r="497" spans="1:5" ht="18">
      <c r="A497" s="1547" t="s">
        <v>1426</v>
      </c>
      <c r="B497" s="1569" t="s">
        <v>1747</v>
      </c>
      <c r="C497" s="1552" t="s">
        <v>180</v>
      </c>
      <c r="E497" s="1553"/>
    </row>
    <row r="498" spans="1:5" ht="18">
      <c r="A498" s="1547" t="s">
        <v>1427</v>
      </c>
      <c r="B498" s="1570" t="s">
        <v>1748</v>
      </c>
      <c r="C498" s="1552" t="s">
        <v>180</v>
      </c>
      <c r="E498" s="1553"/>
    </row>
    <row r="499" spans="1:5" ht="18">
      <c r="A499" s="1547" t="s">
        <v>1428</v>
      </c>
      <c r="B499" s="1571" t="s">
        <v>1749</v>
      </c>
      <c r="C499" s="1552" t="s">
        <v>180</v>
      </c>
      <c r="E499" s="1553"/>
    </row>
    <row r="500" spans="1:5" ht="18">
      <c r="A500" s="1547" t="s">
        <v>1429</v>
      </c>
      <c r="B500" s="1570" t="s">
        <v>1750</v>
      </c>
      <c r="C500" s="1552" t="s">
        <v>180</v>
      </c>
      <c r="E500" s="1553"/>
    </row>
    <row r="501" spans="1:5" ht="18">
      <c r="A501" s="1547" t="s">
        <v>1430</v>
      </c>
      <c r="B501" s="1570" t="s">
        <v>1751</v>
      </c>
      <c r="C501" s="1552" t="s">
        <v>180</v>
      </c>
      <c r="E501" s="1553"/>
    </row>
    <row r="502" spans="1:5" ht="18">
      <c r="A502" s="1547" t="s">
        <v>1431</v>
      </c>
      <c r="B502" s="1570" t="s">
        <v>1752</v>
      </c>
      <c r="C502" s="1552" t="s">
        <v>180</v>
      </c>
      <c r="E502" s="1553"/>
    </row>
    <row r="503" spans="1:5" ht="18">
      <c r="A503" s="1547" t="s">
        <v>1432</v>
      </c>
      <c r="B503" s="1570" t="s">
        <v>1753</v>
      </c>
      <c r="C503" s="1552" t="s">
        <v>180</v>
      </c>
      <c r="E503" s="1553"/>
    </row>
    <row r="504" spans="1:5" ht="18.75" thickBot="1">
      <c r="A504" s="1547" t="s">
        <v>1433</v>
      </c>
      <c r="B504" s="1573" t="s">
        <v>1754</v>
      </c>
      <c r="C504" s="1552" t="s">
        <v>180</v>
      </c>
      <c r="E504" s="1553"/>
    </row>
    <row r="505" spans="1:5" ht="18">
      <c r="A505" s="1547" t="s">
        <v>1434</v>
      </c>
      <c r="B505" s="1569" t="s">
        <v>1755</v>
      </c>
      <c r="C505" s="1552" t="s">
        <v>180</v>
      </c>
      <c r="E505" s="1553"/>
    </row>
    <row r="506" spans="1:5" ht="18">
      <c r="A506" s="1547" t="s">
        <v>1435</v>
      </c>
      <c r="B506" s="1570" t="s">
        <v>1756</v>
      </c>
      <c r="C506" s="1552" t="s">
        <v>180</v>
      </c>
      <c r="E506" s="1553"/>
    </row>
    <row r="507" spans="1:5" ht="18">
      <c r="A507" s="1547" t="s">
        <v>1436</v>
      </c>
      <c r="B507" s="1570" t="s">
        <v>1757</v>
      </c>
      <c r="C507" s="1552" t="s">
        <v>180</v>
      </c>
      <c r="E507" s="1553"/>
    </row>
    <row r="508" spans="1:5" ht="18">
      <c r="A508" s="1547" t="s">
        <v>1437</v>
      </c>
      <c r="B508" s="1570" t="s">
        <v>1758</v>
      </c>
      <c r="C508" s="1552" t="s">
        <v>180</v>
      </c>
      <c r="E508" s="1553"/>
    </row>
    <row r="509" spans="1:5" ht="18">
      <c r="A509" s="1547" t="s">
        <v>1438</v>
      </c>
      <c r="B509" s="1571" t="s">
        <v>1759</v>
      </c>
      <c r="C509" s="1552" t="s">
        <v>180</v>
      </c>
      <c r="E509" s="1553"/>
    </row>
    <row r="510" spans="1:5" ht="18">
      <c r="A510" s="1547" t="s">
        <v>1439</v>
      </c>
      <c r="B510" s="1570" t="s">
        <v>1760</v>
      </c>
      <c r="C510" s="1552" t="s">
        <v>180</v>
      </c>
      <c r="E510" s="1553"/>
    </row>
    <row r="511" spans="1:5" ht="18.75" thickBot="1">
      <c r="A511" s="1547" t="s">
        <v>1440</v>
      </c>
      <c r="B511" s="1573" t="s">
        <v>1761</v>
      </c>
      <c r="C511" s="1552" t="s">
        <v>180</v>
      </c>
      <c r="E511" s="1553"/>
    </row>
    <row r="512" spans="1:5" ht="18">
      <c r="A512" s="1547" t="s">
        <v>1441</v>
      </c>
      <c r="B512" s="1569" t="s">
        <v>1762</v>
      </c>
      <c r="C512" s="1552" t="s">
        <v>180</v>
      </c>
      <c r="E512" s="1553"/>
    </row>
    <row r="513" spans="1:5" ht="18">
      <c r="A513" s="1547" t="s">
        <v>1442</v>
      </c>
      <c r="B513" s="1570" t="s">
        <v>1763</v>
      </c>
      <c r="C513" s="1552" t="s">
        <v>180</v>
      </c>
      <c r="E513" s="1553"/>
    </row>
    <row r="514" spans="1:5" ht="18">
      <c r="A514" s="1547" t="s">
        <v>1443</v>
      </c>
      <c r="B514" s="1570" t="s">
        <v>1764</v>
      </c>
      <c r="C514" s="1552" t="s">
        <v>180</v>
      </c>
      <c r="E514" s="1553"/>
    </row>
    <row r="515" spans="1:5" ht="18">
      <c r="A515" s="1547" t="s">
        <v>1444</v>
      </c>
      <c r="B515" s="1570" t="s">
        <v>1765</v>
      </c>
      <c r="C515" s="1552" t="s">
        <v>180</v>
      </c>
      <c r="E515" s="1553"/>
    </row>
    <row r="516" spans="1:5" ht="18">
      <c r="A516" s="1547" t="s">
        <v>1445</v>
      </c>
      <c r="B516" s="1571" t="s">
        <v>1766</v>
      </c>
      <c r="C516" s="1552" t="s">
        <v>180</v>
      </c>
      <c r="E516" s="1553"/>
    </row>
    <row r="517" spans="1:5" ht="18">
      <c r="A517" s="1547" t="s">
        <v>1446</v>
      </c>
      <c r="B517" s="1570" t="s">
        <v>1767</v>
      </c>
      <c r="C517" s="1552" t="s">
        <v>180</v>
      </c>
      <c r="E517" s="1553"/>
    </row>
    <row r="518" spans="1:5" ht="18">
      <c r="A518" s="1547" t="s">
        <v>1447</v>
      </c>
      <c r="B518" s="1570" t="s">
        <v>1768</v>
      </c>
      <c r="C518" s="1552" t="s">
        <v>180</v>
      </c>
      <c r="E518" s="1553"/>
    </row>
    <row r="519" spans="1:5" ht="18">
      <c r="A519" s="1547" t="s">
        <v>1448</v>
      </c>
      <c r="B519" s="1570" t="s">
        <v>1769</v>
      </c>
      <c r="C519" s="1552" t="s">
        <v>180</v>
      </c>
      <c r="E519" s="1553"/>
    </row>
    <row r="520" spans="1:5" ht="18.75" thickBot="1">
      <c r="A520" s="1547" t="s">
        <v>1449</v>
      </c>
      <c r="B520" s="1573" t="s">
        <v>1770</v>
      </c>
      <c r="C520" s="1552" t="s">
        <v>180</v>
      </c>
      <c r="E520" s="1553"/>
    </row>
    <row r="521" spans="1:5" ht="18">
      <c r="A521" s="1547" t="s">
        <v>1450</v>
      </c>
      <c r="B521" s="1569" t="s">
        <v>1771</v>
      </c>
      <c r="C521" s="1552" t="s">
        <v>180</v>
      </c>
      <c r="E521" s="1553"/>
    </row>
    <row r="522" spans="1:5" ht="18">
      <c r="A522" s="1547" t="s">
        <v>1451</v>
      </c>
      <c r="B522" s="1570" t="s">
        <v>1772</v>
      </c>
      <c r="C522" s="1552" t="s">
        <v>180</v>
      </c>
      <c r="E522" s="1553"/>
    </row>
    <row r="523" spans="1:5" ht="18">
      <c r="A523" s="1547" t="s">
        <v>1452</v>
      </c>
      <c r="B523" s="1571" t="s">
        <v>1773</v>
      </c>
      <c r="C523" s="1552" t="s">
        <v>180</v>
      </c>
      <c r="E523" s="1553"/>
    </row>
    <row r="524" spans="1:5" ht="18">
      <c r="A524" s="1547" t="s">
        <v>1453</v>
      </c>
      <c r="B524" s="1570" t="s">
        <v>1774</v>
      </c>
      <c r="C524" s="1552" t="s">
        <v>180</v>
      </c>
      <c r="E524" s="1553"/>
    </row>
    <row r="525" spans="1:5" ht="18">
      <c r="A525" s="1547" t="s">
        <v>1454</v>
      </c>
      <c r="B525" s="1570" t="s">
        <v>1775</v>
      </c>
      <c r="C525" s="1552" t="s">
        <v>180</v>
      </c>
      <c r="E525" s="1553"/>
    </row>
    <row r="526" spans="1:5" ht="18">
      <c r="A526" s="1547" t="s">
        <v>1455</v>
      </c>
      <c r="B526" s="1570" t="s">
        <v>1776</v>
      </c>
      <c r="C526" s="1552" t="s">
        <v>180</v>
      </c>
      <c r="E526" s="1553"/>
    </row>
    <row r="527" spans="1:5" ht="18">
      <c r="A527" s="1547" t="s">
        <v>1456</v>
      </c>
      <c r="B527" s="1570" t="s">
        <v>1777</v>
      </c>
      <c r="C527" s="1552" t="s">
        <v>180</v>
      </c>
      <c r="E527" s="1553"/>
    </row>
    <row r="528" spans="1:5" ht="18.75" thickBot="1">
      <c r="A528" s="1547" t="s">
        <v>1457</v>
      </c>
      <c r="B528" s="1573" t="s">
        <v>1778</v>
      </c>
      <c r="C528" s="1552" t="s">
        <v>180</v>
      </c>
      <c r="E528" s="1553"/>
    </row>
    <row r="529" spans="1:5" ht="18">
      <c r="A529" s="1547" t="s">
        <v>1458</v>
      </c>
      <c r="B529" s="1569" t="s">
        <v>1779</v>
      </c>
      <c r="C529" s="1552" t="s">
        <v>180</v>
      </c>
      <c r="E529" s="1553"/>
    </row>
    <row r="530" spans="1:5" ht="18">
      <c r="A530" s="1547" t="s">
        <v>1459</v>
      </c>
      <c r="B530" s="1570" t="s">
        <v>1780</v>
      </c>
      <c r="C530" s="1552" t="s">
        <v>180</v>
      </c>
      <c r="E530" s="1553"/>
    </row>
    <row r="531" spans="1:5" ht="18">
      <c r="A531" s="1547" t="s">
        <v>1460</v>
      </c>
      <c r="B531" s="1570" t="s">
        <v>1781</v>
      </c>
      <c r="C531" s="1552" t="s">
        <v>180</v>
      </c>
      <c r="E531" s="1553"/>
    </row>
    <row r="532" spans="1:5" ht="18">
      <c r="A532" s="1547" t="s">
        <v>1461</v>
      </c>
      <c r="B532" s="1570" t="s">
        <v>1782</v>
      </c>
      <c r="C532" s="1552" t="s">
        <v>180</v>
      </c>
      <c r="E532" s="1553"/>
    </row>
    <row r="533" spans="1:5" ht="18">
      <c r="A533" s="1547" t="s">
        <v>1462</v>
      </c>
      <c r="B533" s="1570" t="s">
        <v>1783</v>
      </c>
      <c r="C533" s="1552" t="s">
        <v>180</v>
      </c>
      <c r="E533" s="1553"/>
    </row>
    <row r="534" spans="1:5" ht="18">
      <c r="A534" s="1547" t="s">
        <v>1463</v>
      </c>
      <c r="B534" s="1570" t="s">
        <v>1784</v>
      </c>
      <c r="C534" s="1552" t="s">
        <v>180</v>
      </c>
      <c r="E534" s="1553"/>
    </row>
    <row r="535" spans="1:5" ht="18">
      <c r="A535" s="1547" t="s">
        <v>1464</v>
      </c>
      <c r="B535" s="1570" t="s">
        <v>1785</v>
      </c>
      <c r="C535" s="1552" t="s">
        <v>180</v>
      </c>
      <c r="E535" s="1553"/>
    </row>
    <row r="536" spans="1:5" ht="18">
      <c r="A536" s="1547" t="s">
        <v>1465</v>
      </c>
      <c r="B536" s="1570" t="s">
        <v>1786</v>
      </c>
      <c r="C536" s="1552" t="s">
        <v>180</v>
      </c>
      <c r="E536" s="1553"/>
    </row>
    <row r="537" spans="1:5" ht="18">
      <c r="A537" s="1547" t="s">
        <v>1466</v>
      </c>
      <c r="B537" s="1571" t="s">
        <v>1787</v>
      </c>
      <c r="C537" s="1552" t="s">
        <v>180</v>
      </c>
      <c r="E537" s="1553"/>
    </row>
    <row r="538" spans="1:5" ht="18">
      <c r="A538" s="1547" t="s">
        <v>1467</v>
      </c>
      <c r="B538" s="1570" t="s">
        <v>1788</v>
      </c>
      <c r="C538" s="1552" t="s">
        <v>180</v>
      </c>
      <c r="E538" s="1553"/>
    </row>
    <row r="539" spans="1:5" ht="18.75" thickBot="1">
      <c r="A539" s="1547" t="s">
        <v>1468</v>
      </c>
      <c r="B539" s="1573" t="s">
        <v>1789</v>
      </c>
      <c r="C539" s="1552" t="s">
        <v>180</v>
      </c>
      <c r="E539" s="1553"/>
    </row>
    <row r="540" spans="1:5" ht="18">
      <c r="A540" s="1547" t="s">
        <v>1469</v>
      </c>
      <c r="B540" s="1569" t="s">
        <v>1790</v>
      </c>
      <c r="C540" s="1552" t="s">
        <v>180</v>
      </c>
      <c r="E540" s="1553"/>
    </row>
    <row r="541" spans="1:5" ht="18">
      <c r="A541" s="1547" t="s">
        <v>1470</v>
      </c>
      <c r="B541" s="1570" t="s">
        <v>1791</v>
      </c>
      <c r="C541" s="1552" t="s">
        <v>180</v>
      </c>
      <c r="E541" s="1553"/>
    </row>
    <row r="542" spans="1:5" ht="18">
      <c r="A542" s="1547" t="s">
        <v>1471</v>
      </c>
      <c r="B542" s="1570" t="s">
        <v>1792</v>
      </c>
      <c r="C542" s="1552" t="s">
        <v>180</v>
      </c>
      <c r="E542" s="1553"/>
    </row>
    <row r="543" spans="1:5" ht="18">
      <c r="A543" s="1547" t="s">
        <v>1472</v>
      </c>
      <c r="B543" s="1570" t="s">
        <v>1793</v>
      </c>
      <c r="C543" s="1552" t="s">
        <v>180</v>
      </c>
      <c r="E543" s="1553"/>
    </row>
    <row r="544" spans="1:5" ht="18">
      <c r="A544" s="1547" t="s">
        <v>1473</v>
      </c>
      <c r="B544" s="1570" t="s">
        <v>1794</v>
      </c>
      <c r="C544" s="1552" t="s">
        <v>180</v>
      </c>
      <c r="E544" s="1553"/>
    </row>
    <row r="545" spans="1:5" ht="18">
      <c r="A545" s="1547" t="s">
        <v>1474</v>
      </c>
      <c r="B545" s="1571" t="s">
        <v>1795</v>
      </c>
      <c r="C545" s="1552" t="s">
        <v>180</v>
      </c>
      <c r="E545" s="1553"/>
    </row>
    <row r="546" spans="1:5" ht="18">
      <c r="A546" s="1547" t="s">
        <v>1475</v>
      </c>
      <c r="B546" s="1570" t="s">
        <v>1796</v>
      </c>
      <c r="C546" s="1552" t="s">
        <v>180</v>
      </c>
      <c r="E546" s="1553"/>
    </row>
    <row r="547" spans="1:5" ht="18">
      <c r="A547" s="1547" t="s">
        <v>1476</v>
      </c>
      <c r="B547" s="1570" t="s">
        <v>1797</v>
      </c>
      <c r="C547" s="1552" t="s">
        <v>180</v>
      </c>
      <c r="E547" s="1553"/>
    </row>
    <row r="548" spans="1:5" ht="18">
      <c r="A548" s="1547" t="s">
        <v>1477</v>
      </c>
      <c r="B548" s="1570" t="s">
        <v>1798</v>
      </c>
      <c r="C548" s="1552" t="s">
        <v>180</v>
      </c>
      <c r="E548" s="1553"/>
    </row>
    <row r="549" spans="1:5" ht="18">
      <c r="A549" s="1547" t="s">
        <v>1478</v>
      </c>
      <c r="B549" s="1570" t="s">
        <v>1799</v>
      </c>
      <c r="C549" s="1552" t="s">
        <v>180</v>
      </c>
      <c r="E549" s="1553"/>
    </row>
    <row r="550" spans="1:5" ht="18">
      <c r="A550" s="1547" t="s">
        <v>1479</v>
      </c>
      <c r="B550" s="1575" t="s">
        <v>1800</v>
      </c>
      <c r="C550" s="1552" t="s">
        <v>180</v>
      </c>
      <c r="E550" s="1553"/>
    </row>
    <row r="551" spans="1:5" ht="18.75" thickBot="1">
      <c r="A551" s="1547" t="s">
        <v>1480</v>
      </c>
      <c r="B551" s="1573" t="s">
        <v>1801</v>
      </c>
      <c r="C551" s="1552" t="s">
        <v>180</v>
      </c>
      <c r="E551" s="1553"/>
    </row>
    <row r="552" spans="1:5" ht="18">
      <c r="A552" s="1547" t="s">
        <v>1481</v>
      </c>
      <c r="B552" s="1569" t="s">
        <v>1802</v>
      </c>
      <c r="C552" s="1552" t="s">
        <v>180</v>
      </c>
      <c r="E552" s="1553"/>
    </row>
    <row r="553" spans="1:5" ht="18">
      <c r="A553" s="1547" t="s">
        <v>1482</v>
      </c>
      <c r="B553" s="1570" t="s">
        <v>1803</v>
      </c>
      <c r="C553" s="1552" t="s">
        <v>180</v>
      </c>
      <c r="E553" s="1553"/>
    </row>
    <row r="554" spans="1:5" ht="18">
      <c r="A554" s="1547" t="s">
        <v>1483</v>
      </c>
      <c r="B554" s="1570" t="s">
        <v>1804</v>
      </c>
      <c r="C554" s="1552" t="s">
        <v>180</v>
      </c>
      <c r="E554" s="1553"/>
    </row>
    <row r="555" spans="1:5" ht="18">
      <c r="A555" s="1547" t="s">
        <v>1484</v>
      </c>
      <c r="B555" s="1571" t="s">
        <v>1805</v>
      </c>
      <c r="C555" s="1552" t="s">
        <v>180</v>
      </c>
      <c r="E555" s="1553"/>
    </row>
    <row r="556" spans="1:5" ht="18">
      <c r="A556" s="1547" t="s">
        <v>1485</v>
      </c>
      <c r="B556" s="1570" t="s">
        <v>1806</v>
      </c>
      <c r="C556" s="1552" t="s">
        <v>180</v>
      </c>
      <c r="E556" s="1553"/>
    </row>
    <row r="557" spans="1:5" ht="18.75" thickBot="1">
      <c r="A557" s="1547" t="s">
        <v>1486</v>
      </c>
      <c r="B557" s="1573" t="s">
        <v>1807</v>
      </c>
      <c r="C557" s="1552" t="s">
        <v>180</v>
      </c>
      <c r="E557" s="1553"/>
    </row>
    <row r="558" spans="1:5" ht="18">
      <c r="A558" s="1547" t="s">
        <v>1487</v>
      </c>
      <c r="B558" s="1576" t="s">
        <v>1808</v>
      </c>
      <c r="C558" s="1552" t="s">
        <v>180</v>
      </c>
      <c r="E558" s="1553"/>
    </row>
    <row r="559" spans="1:5" ht="18">
      <c r="A559" s="1547" t="s">
        <v>1488</v>
      </c>
      <c r="B559" s="1570" t="s">
        <v>1809</v>
      </c>
      <c r="C559" s="1552" t="s">
        <v>180</v>
      </c>
      <c r="E559" s="1553"/>
    </row>
    <row r="560" spans="1:5" ht="18">
      <c r="A560" s="1547" t="s">
        <v>1489</v>
      </c>
      <c r="B560" s="1570" t="s">
        <v>1810</v>
      </c>
      <c r="C560" s="1552" t="s">
        <v>180</v>
      </c>
      <c r="E560" s="1553"/>
    </row>
    <row r="561" spans="1:5" ht="18">
      <c r="A561" s="1547" t="s">
        <v>1490</v>
      </c>
      <c r="B561" s="1570" t="s">
        <v>1811</v>
      </c>
      <c r="C561" s="1552" t="s">
        <v>180</v>
      </c>
      <c r="E561" s="1553"/>
    </row>
    <row r="562" spans="1:5" ht="18">
      <c r="A562" s="1547" t="s">
        <v>1491</v>
      </c>
      <c r="B562" s="1570" t="s">
        <v>1812</v>
      </c>
      <c r="C562" s="1552" t="s">
        <v>180</v>
      </c>
      <c r="E562" s="1553"/>
    </row>
    <row r="563" spans="1:5" ht="18">
      <c r="A563" s="1547" t="s">
        <v>1492</v>
      </c>
      <c r="B563" s="1570" t="s">
        <v>1813</v>
      </c>
      <c r="C563" s="1552" t="s">
        <v>180</v>
      </c>
      <c r="E563" s="1553"/>
    </row>
    <row r="564" spans="1:5" ht="18">
      <c r="A564" s="1547" t="s">
        <v>1493</v>
      </c>
      <c r="B564" s="1570" t="s">
        <v>1814</v>
      </c>
      <c r="C564" s="1552" t="s">
        <v>180</v>
      </c>
      <c r="E564" s="1553"/>
    </row>
    <row r="565" spans="1:5" ht="18">
      <c r="A565" s="1547" t="s">
        <v>1494</v>
      </c>
      <c r="B565" s="1571" t="s">
        <v>1815</v>
      </c>
      <c r="C565" s="1552" t="s">
        <v>180</v>
      </c>
      <c r="E565" s="1553"/>
    </row>
    <row r="566" spans="1:5" ht="18">
      <c r="A566" s="1547" t="s">
        <v>1495</v>
      </c>
      <c r="B566" s="1570" t="s">
        <v>1816</v>
      </c>
      <c r="C566" s="1552" t="s">
        <v>180</v>
      </c>
      <c r="E566" s="1553"/>
    </row>
    <row r="567" spans="1:5" ht="18">
      <c r="A567" s="1547" t="s">
        <v>1496</v>
      </c>
      <c r="B567" s="1570" t="s">
        <v>1817</v>
      </c>
      <c r="C567" s="1552" t="s">
        <v>180</v>
      </c>
      <c r="E567" s="1553"/>
    </row>
    <row r="568" spans="1:5" ht="18.75" thickBot="1">
      <c r="A568" s="1547" t="s">
        <v>1497</v>
      </c>
      <c r="B568" s="1573" t="s">
        <v>1818</v>
      </c>
      <c r="C568" s="1552" t="s">
        <v>180</v>
      </c>
      <c r="E568" s="1553"/>
    </row>
    <row r="569" spans="1:5" ht="18">
      <c r="A569" s="1547" t="s">
        <v>1498</v>
      </c>
      <c r="B569" s="1576" t="s">
        <v>1819</v>
      </c>
      <c r="C569" s="1552" t="s">
        <v>180</v>
      </c>
      <c r="E569" s="1553"/>
    </row>
    <row r="570" spans="1:5" ht="18">
      <c r="A570" s="1547" t="s">
        <v>1499</v>
      </c>
      <c r="B570" s="1570" t="s">
        <v>1820</v>
      </c>
      <c r="C570" s="1552" t="s">
        <v>180</v>
      </c>
      <c r="E570" s="1553"/>
    </row>
    <row r="571" spans="1:5" ht="18">
      <c r="A571" s="1547" t="s">
        <v>1500</v>
      </c>
      <c r="B571" s="1570" t="s">
        <v>1821</v>
      </c>
      <c r="C571" s="1552" t="s">
        <v>180</v>
      </c>
      <c r="E571" s="1553"/>
    </row>
    <row r="572" spans="1:5" ht="18">
      <c r="A572" s="1547" t="s">
        <v>1501</v>
      </c>
      <c r="B572" s="1570" t="s">
        <v>1822</v>
      </c>
      <c r="C572" s="1552" t="s">
        <v>180</v>
      </c>
      <c r="E572" s="1553"/>
    </row>
    <row r="573" spans="1:5" ht="18">
      <c r="A573" s="1547" t="s">
        <v>1502</v>
      </c>
      <c r="B573" s="1570" t="s">
        <v>1823</v>
      </c>
      <c r="C573" s="1552" t="s">
        <v>180</v>
      </c>
      <c r="E573" s="1553"/>
    </row>
    <row r="574" spans="1:5" ht="18">
      <c r="A574" s="1547" t="s">
        <v>1503</v>
      </c>
      <c r="B574" s="1570" t="s">
        <v>1824</v>
      </c>
      <c r="C574" s="1552" t="s">
        <v>180</v>
      </c>
      <c r="E574" s="1553"/>
    </row>
    <row r="575" spans="1:5" ht="18">
      <c r="A575" s="1547" t="s">
        <v>1504</v>
      </c>
      <c r="B575" s="1570" t="s">
        <v>1825</v>
      </c>
      <c r="C575" s="1552" t="s">
        <v>180</v>
      </c>
      <c r="E575" s="1553"/>
    </row>
    <row r="576" spans="1:5" ht="18">
      <c r="A576" s="1547" t="s">
        <v>1505</v>
      </c>
      <c r="B576" s="1570" t="s">
        <v>1826</v>
      </c>
      <c r="C576" s="1552" t="s">
        <v>180</v>
      </c>
      <c r="E576" s="1553"/>
    </row>
    <row r="577" spans="1:5" ht="18">
      <c r="A577" s="1547" t="s">
        <v>1506</v>
      </c>
      <c r="B577" s="1571" t="s">
        <v>1827</v>
      </c>
      <c r="C577" s="1552" t="s">
        <v>180</v>
      </c>
      <c r="E577" s="1553"/>
    </row>
    <row r="578" spans="1:5" ht="18">
      <c r="A578" s="1547" t="s">
        <v>1507</v>
      </c>
      <c r="B578" s="1570" t="s">
        <v>1828</v>
      </c>
      <c r="C578" s="1552" t="s">
        <v>180</v>
      </c>
      <c r="E578" s="1553"/>
    </row>
    <row r="579" spans="1:5" ht="18">
      <c r="A579" s="1547" t="s">
        <v>1508</v>
      </c>
      <c r="B579" s="1570" t="s">
        <v>1829</v>
      </c>
      <c r="C579" s="1552" t="s">
        <v>180</v>
      </c>
      <c r="E579" s="1553"/>
    </row>
    <row r="580" spans="1:5" ht="18">
      <c r="A580" s="1547" t="s">
        <v>1509</v>
      </c>
      <c r="B580" s="1570" t="s">
        <v>1830</v>
      </c>
      <c r="C580" s="1552" t="s">
        <v>180</v>
      </c>
      <c r="E580" s="1553"/>
    </row>
    <row r="581" spans="1:5" ht="18">
      <c r="A581" s="1547" t="s">
        <v>1510</v>
      </c>
      <c r="B581" s="1570" t="s">
        <v>1831</v>
      </c>
      <c r="C581" s="1552" t="s">
        <v>180</v>
      </c>
      <c r="E581" s="1553"/>
    </row>
    <row r="582" spans="1:5" ht="18">
      <c r="A582" s="1547" t="s">
        <v>1511</v>
      </c>
      <c r="B582" s="1570" t="s">
        <v>1832</v>
      </c>
      <c r="C582" s="1552" t="s">
        <v>180</v>
      </c>
      <c r="E582" s="1553"/>
    </row>
    <row r="583" spans="1:5" ht="18">
      <c r="A583" s="1547" t="s">
        <v>1512</v>
      </c>
      <c r="B583" s="1570" t="s">
        <v>1833</v>
      </c>
      <c r="C583" s="1552" t="s">
        <v>180</v>
      </c>
      <c r="E583" s="1553"/>
    </row>
    <row r="584" spans="1:5" ht="18">
      <c r="A584" s="1547" t="s">
        <v>1513</v>
      </c>
      <c r="B584" s="1570" t="s">
        <v>1834</v>
      </c>
      <c r="C584" s="1552" t="s">
        <v>180</v>
      </c>
      <c r="E584" s="1553"/>
    </row>
    <row r="585" spans="1:5" ht="18">
      <c r="A585" s="1547" t="s">
        <v>1514</v>
      </c>
      <c r="B585" s="1570" t="s">
        <v>1835</v>
      </c>
      <c r="C585" s="1552" t="s">
        <v>180</v>
      </c>
      <c r="E585" s="1553"/>
    </row>
    <row r="586" spans="1:5" ht="18.75" thickBot="1">
      <c r="A586" s="1547" t="s">
        <v>1515</v>
      </c>
      <c r="B586" s="1577" t="s">
        <v>1836</v>
      </c>
      <c r="C586" s="1552" t="s">
        <v>180</v>
      </c>
      <c r="E586" s="1553"/>
    </row>
    <row r="587" spans="1:5" ht="18.75">
      <c r="A587" s="1547" t="s">
        <v>1516</v>
      </c>
      <c r="B587" s="1569" t="s">
        <v>1837</v>
      </c>
      <c r="C587" s="1552" t="s">
        <v>180</v>
      </c>
      <c r="E587" s="1553"/>
    </row>
    <row r="588" spans="1:5" ht="18.75">
      <c r="A588" s="1547" t="s">
        <v>1517</v>
      </c>
      <c r="B588" s="1570" t="s">
        <v>1838</v>
      </c>
      <c r="C588" s="1552" t="s">
        <v>180</v>
      </c>
      <c r="E588" s="1553"/>
    </row>
    <row r="589" spans="1:5" ht="18.75">
      <c r="A589" s="1547" t="s">
        <v>1518</v>
      </c>
      <c r="B589" s="1570" t="s">
        <v>1839</v>
      </c>
      <c r="C589" s="1552" t="s">
        <v>180</v>
      </c>
      <c r="E589" s="1553"/>
    </row>
    <row r="590" spans="1:5" ht="18.75">
      <c r="A590" s="1547" t="s">
        <v>1519</v>
      </c>
      <c r="B590" s="1570" t="s">
        <v>1840</v>
      </c>
      <c r="C590" s="1552" t="s">
        <v>180</v>
      </c>
      <c r="E590" s="1553"/>
    </row>
    <row r="591" spans="1:5" ht="19.5">
      <c r="A591" s="1547" t="s">
        <v>1520</v>
      </c>
      <c r="B591" s="1571" t="s">
        <v>1841</v>
      </c>
      <c r="C591" s="1552" t="s">
        <v>180</v>
      </c>
      <c r="E591" s="1553"/>
    </row>
    <row r="592" spans="1:5" ht="18.75">
      <c r="A592" s="1547" t="s">
        <v>1521</v>
      </c>
      <c r="B592" s="1570" t="s">
        <v>1842</v>
      </c>
      <c r="C592" s="1552" t="s">
        <v>180</v>
      </c>
      <c r="E592" s="1553"/>
    </row>
    <row r="593" spans="1:5" ht="19.5" thickBot="1">
      <c r="A593" s="1547" t="s">
        <v>1522</v>
      </c>
      <c r="B593" s="1573" t="s">
        <v>1843</v>
      </c>
      <c r="C593" s="1552" t="s">
        <v>180</v>
      </c>
      <c r="E593" s="1553"/>
    </row>
    <row r="594" spans="1:5" ht="18.75">
      <c r="A594" s="1547" t="s">
        <v>1523</v>
      </c>
      <c r="B594" s="1569" t="s">
        <v>1844</v>
      </c>
      <c r="C594" s="1552" t="s">
        <v>180</v>
      </c>
      <c r="E594" s="1553"/>
    </row>
    <row r="595" spans="1:5" ht="18.75">
      <c r="A595" s="1547" t="s">
        <v>1524</v>
      </c>
      <c r="B595" s="1570" t="s">
        <v>1703</v>
      </c>
      <c r="C595" s="1552" t="s">
        <v>180</v>
      </c>
      <c r="E595" s="1553"/>
    </row>
    <row r="596" spans="1:5" ht="18.75">
      <c r="A596" s="1547" t="s">
        <v>1525</v>
      </c>
      <c r="B596" s="1570" t="s">
        <v>1845</v>
      </c>
      <c r="C596" s="1552" t="s">
        <v>180</v>
      </c>
      <c r="E596" s="1553"/>
    </row>
    <row r="597" spans="1:5" ht="18.75">
      <c r="A597" s="1547" t="s">
        <v>1526</v>
      </c>
      <c r="B597" s="1570" t="s">
        <v>1846</v>
      </c>
      <c r="C597" s="1552" t="s">
        <v>180</v>
      </c>
      <c r="E597" s="1553"/>
    </row>
    <row r="598" spans="1:5" ht="18.75">
      <c r="A598" s="1547" t="s">
        <v>1527</v>
      </c>
      <c r="B598" s="1570" t="s">
        <v>1847</v>
      </c>
      <c r="C598" s="1552" t="s">
        <v>180</v>
      </c>
      <c r="E598" s="1553"/>
    </row>
    <row r="599" spans="1:5" ht="19.5">
      <c r="A599" s="1547" t="s">
        <v>1528</v>
      </c>
      <c r="B599" s="1571" t="s">
        <v>1848</v>
      </c>
      <c r="C599" s="1552" t="s">
        <v>180</v>
      </c>
      <c r="E599" s="1553"/>
    </row>
    <row r="600" spans="1:5" ht="18.75">
      <c r="A600" s="1547" t="s">
        <v>1529</v>
      </c>
      <c r="B600" s="1570" t="s">
        <v>1849</v>
      </c>
      <c r="C600" s="1552" t="s">
        <v>180</v>
      </c>
      <c r="E600" s="1553"/>
    </row>
    <row r="601" spans="1:5" ht="19.5" thickBot="1">
      <c r="A601" s="1547" t="s">
        <v>1530</v>
      </c>
      <c r="B601" s="1573" t="s">
        <v>1850</v>
      </c>
      <c r="C601" s="1552" t="s">
        <v>180</v>
      </c>
      <c r="E601" s="1553"/>
    </row>
    <row r="602" spans="1:5" ht="18.75">
      <c r="A602" s="1547" t="s">
        <v>1531</v>
      </c>
      <c r="B602" s="1569" t="s">
        <v>1851</v>
      </c>
      <c r="C602" s="1552" t="s">
        <v>180</v>
      </c>
      <c r="E602" s="1553"/>
    </row>
    <row r="603" spans="1:5" ht="18.75">
      <c r="A603" s="1547" t="s">
        <v>1532</v>
      </c>
      <c r="B603" s="1570" t="s">
        <v>1852</v>
      </c>
      <c r="C603" s="1552" t="s">
        <v>180</v>
      </c>
      <c r="E603" s="1553"/>
    </row>
    <row r="604" spans="1:5" ht="18.75">
      <c r="A604" s="1547" t="s">
        <v>1533</v>
      </c>
      <c r="B604" s="1570" t="s">
        <v>1853</v>
      </c>
      <c r="C604" s="1552" t="s">
        <v>180</v>
      </c>
      <c r="E604" s="1553"/>
    </row>
    <row r="605" spans="1:5" ht="18.75">
      <c r="A605" s="1547" t="s">
        <v>1534</v>
      </c>
      <c r="B605" s="1570" t="s">
        <v>1854</v>
      </c>
      <c r="C605" s="1552" t="s">
        <v>180</v>
      </c>
      <c r="E605" s="1553"/>
    </row>
    <row r="606" spans="1:5" ht="19.5">
      <c r="A606" s="1547" t="s">
        <v>1535</v>
      </c>
      <c r="B606" s="1571" t="s">
        <v>1855</v>
      </c>
      <c r="C606" s="1552" t="s">
        <v>180</v>
      </c>
      <c r="E606" s="1553"/>
    </row>
    <row r="607" spans="1:5" ht="18.75">
      <c r="A607" s="1547" t="s">
        <v>1536</v>
      </c>
      <c r="B607" s="1570" t="s">
        <v>1856</v>
      </c>
      <c r="C607" s="1552" t="s">
        <v>180</v>
      </c>
      <c r="E607" s="1553"/>
    </row>
    <row r="608" spans="1:5" ht="19.5" thickBot="1">
      <c r="A608" s="1547" t="s">
        <v>1537</v>
      </c>
      <c r="B608" s="1573" t="s">
        <v>1857</v>
      </c>
      <c r="C608" s="1552" t="s">
        <v>180</v>
      </c>
      <c r="E608" s="1553"/>
    </row>
    <row r="609" spans="1:5" ht="18.75">
      <c r="A609" s="1547" t="s">
        <v>1538</v>
      </c>
      <c r="B609" s="1569" t="s">
        <v>1858</v>
      </c>
      <c r="C609" s="1552" t="s">
        <v>180</v>
      </c>
      <c r="E609" s="1553"/>
    </row>
    <row r="610" spans="1:5" ht="18.75">
      <c r="A610" s="1547" t="s">
        <v>1539</v>
      </c>
      <c r="B610" s="1570" t="s">
        <v>1859</v>
      </c>
      <c r="C610" s="1552" t="s">
        <v>180</v>
      </c>
      <c r="E610" s="1553"/>
    </row>
    <row r="611" spans="1:5" ht="19.5">
      <c r="A611" s="1547" t="s">
        <v>1540</v>
      </c>
      <c r="B611" s="1571" t="s">
        <v>1860</v>
      </c>
      <c r="C611" s="1552" t="s">
        <v>180</v>
      </c>
      <c r="E611" s="1553"/>
    </row>
    <row r="612" spans="1:5" ht="19.5" thickBot="1">
      <c r="A612" s="1547" t="s">
        <v>1541</v>
      </c>
      <c r="B612" s="1573" t="s">
        <v>1861</v>
      </c>
      <c r="C612" s="1552" t="s">
        <v>180</v>
      </c>
      <c r="E612" s="1553"/>
    </row>
    <row r="613" spans="1:5" ht="18.75">
      <c r="A613" s="1547" t="s">
        <v>1542</v>
      </c>
      <c r="B613" s="1569" t="s">
        <v>1862</v>
      </c>
      <c r="C613" s="1552" t="s">
        <v>180</v>
      </c>
      <c r="E613" s="1553"/>
    </row>
    <row r="614" spans="1:5" ht="18.75">
      <c r="A614" s="1547" t="s">
        <v>1543</v>
      </c>
      <c r="B614" s="1570" t="s">
        <v>1863</v>
      </c>
      <c r="C614" s="1552" t="s">
        <v>180</v>
      </c>
      <c r="E614" s="1553"/>
    </row>
    <row r="615" spans="1:5" ht="18.75">
      <c r="A615" s="1547" t="s">
        <v>1544</v>
      </c>
      <c r="B615" s="1570" t="s">
        <v>1864</v>
      </c>
      <c r="C615" s="1552" t="s">
        <v>180</v>
      </c>
      <c r="E615" s="1553"/>
    </row>
    <row r="616" spans="1:5" ht="18.75">
      <c r="A616" s="1547" t="s">
        <v>1545</v>
      </c>
      <c r="B616" s="1570" t="s">
        <v>1865</v>
      </c>
      <c r="C616" s="1552" t="s">
        <v>180</v>
      </c>
      <c r="E616" s="1553"/>
    </row>
    <row r="617" spans="1:5" ht="18.75">
      <c r="A617" s="1547" t="s">
        <v>1546</v>
      </c>
      <c r="B617" s="1570" t="s">
        <v>1866</v>
      </c>
      <c r="C617" s="1552" t="s">
        <v>180</v>
      </c>
      <c r="E617" s="1553"/>
    </row>
    <row r="618" spans="1:5" ht="18.75">
      <c r="A618" s="1547" t="s">
        <v>1547</v>
      </c>
      <c r="B618" s="1570" t="s">
        <v>1867</v>
      </c>
      <c r="C618" s="1552" t="s">
        <v>180</v>
      </c>
      <c r="E618" s="1553"/>
    </row>
    <row r="619" spans="1:5" ht="18.75">
      <c r="A619" s="1547" t="s">
        <v>1548</v>
      </c>
      <c r="B619" s="1570" t="s">
        <v>1868</v>
      </c>
      <c r="C619" s="1552" t="s">
        <v>180</v>
      </c>
      <c r="E619" s="1553"/>
    </row>
    <row r="620" spans="1:5" ht="18.75">
      <c r="A620" s="1547" t="s">
        <v>1549</v>
      </c>
      <c r="B620" s="1570" t="s">
        <v>1869</v>
      </c>
      <c r="C620" s="1552" t="s">
        <v>180</v>
      </c>
      <c r="E620" s="1553"/>
    </row>
    <row r="621" spans="1:5" ht="19.5">
      <c r="A621" s="1547" t="s">
        <v>1550</v>
      </c>
      <c r="B621" s="1571" t="s">
        <v>1870</v>
      </c>
      <c r="C621" s="1552" t="s">
        <v>180</v>
      </c>
      <c r="E621" s="1553"/>
    </row>
    <row r="622" spans="1:5" ht="19.5" thickBot="1">
      <c r="A622" s="1547" t="s">
        <v>1551</v>
      </c>
      <c r="B622" s="1573" t="s">
        <v>1871</v>
      </c>
      <c r="C622" s="1552" t="s">
        <v>180</v>
      </c>
      <c r="E622" s="1553"/>
    </row>
    <row r="623" spans="1:5" ht="18.75">
      <c r="A623" s="1547" t="s">
        <v>1552</v>
      </c>
      <c r="B623" s="1569" t="s">
        <v>316</v>
      </c>
      <c r="C623" s="1552" t="s">
        <v>180</v>
      </c>
      <c r="E623" s="1553"/>
    </row>
    <row r="624" spans="1:5" ht="18.75">
      <c r="A624" s="1547" t="s">
        <v>1553</v>
      </c>
      <c r="B624" s="1570" t="s">
        <v>317</v>
      </c>
      <c r="C624" s="1552" t="s">
        <v>180</v>
      </c>
      <c r="E624" s="1553"/>
    </row>
    <row r="625" spans="1:5" ht="18.75">
      <c r="A625" s="1547" t="s">
        <v>1554</v>
      </c>
      <c r="B625" s="1570" t="s">
        <v>318</v>
      </c>
      <c r="C625" s="1552" t="s">
        <v>180</v>
      </c>
      <c r="E625" s="1553"/>
    </row>
    <row r="626" spans="1:5" ht="18.75">
      <c r="A626" s="1547" t="s">
        <v>1555</v>
      </c>
      <c r="B626" s="1570" t="s">
        <v>319</v>
      </c>
      <c r="C626" s="1552" t="s">
        <v>180</v>
      </c>
      <c r="E626" s="1553"/>
    </row>
    <row r="627" spans="1:5" ht="18.75">
      <c r="A627" s="1547" t="s">
        <v>1556</v>
      </c>
      <c r="B627" s="1570" t="s">
        <v>320</v>
      </c>
      <c r="C627" s="1552" t="s">
        <v>180</v>
      </c>
      <c r="E627" s="1553"/>
    </row>
    <row r="628" spans="1:5" ht="18.75">
      <c r="A628" s="1547" t="s">
        <v>1557</v>
      </c>
      <c r="B628" s="1570" t="s">
        <v>321</v>
      </c>
      <c r="C628" s="1552" t="s">
        <v>180</v>
      </c>
      <c r="E628" s="1553"/>
    </row>
    <row r="629" spans="1:5" ht="18.75">
      <c r="A629" s="1547" t="s">
        <v>1558</v>
      </c>
      <c r="B629" s="1570" t="s">
        <v>322</v>
      </c>
      <c r="C629" s="1552" t="s">
        <v>180</v>
      </c>
      <c r="E629" s="1553"/>
    </row>
    <row r="630" spans="1:5" ht="18.75">
      <c r="A630" s="1547" t="s">
        <v>1559</v>
      </c>
      <c r="B630" s="1570" t="s">
        <v>323</v>
      </c>
      <c r="C630" s="1552" t="s">
        <v>180</v>
      </c>
      <c r="E630" s="1553"/>
    </row>
    <row r="631" spans="1:5" ht="18.75">
      <c r="A631" s="1547" t="s">
        <v>1560</v>
      </c>
      <c r="B631" s="1570" t="s">
        <v>747</v>
      </c>
      <c r="C631" s="1552" t="s">
        <v>180</v>
      </c>
      <c r="E631" s="1553"/>
    </row>
    <row r="632" spans="1:5" ht="18.75">
      <c r="A632" s="1547" t="s">
        <v>1561</v>
      </c>
      <c r="B632" s="1570" t="s">
        <v>748</v>
      </c>
      <c r="C632" s="1552" t="s">
        <v>180</v>
      </c>
      <c r="E632" s="1553"/>
    </row>
    <row r="633" spans="1:5" ht="18.75">
      <c r="A633" s="1547" t="s">
        <v>1562</v>
      </c>
      <c r="B633" s="1570" t="s">
        <v>749</v>
      </c>
      <c r="C633" s="1552" t="s">
        <v>180</v>
      </c>
      <c r="E633" s="1553"/>
    </row>
    <row r="634" spans="1:5" ht="18.75">
      <c r="A634" s="1547" t="s">
        <v>1563</v>
      </c>
      <c r="B634" s="1570" t="s">
        <v>750</v>
      </c>
      <c r="C634" s="1552" t="s">
        <v>180</v>
      </c>
      <c r="E634" s="1553"/>
    </row>
    <row r="635" spans="1:5" ht="18.75">
      <c r="A635" s="1547" t="s">
        <v>1564</v>
      </c>
      <c r="B635" s="1570" t="s">
        <v>751</v>
      </c>
      <c r="C635" s="1552" t="s">
        <v>180</v>
      </c>
      <c r="E635" s="1553"/>
    </row>
    <row r="636" spans="1:5" ht="18.75">
      <c r="A636" s="1547" t="s">
        <v>1565</v>
      </c>
      <c r="B636" s="1570" t="s">
        <v>752</v>
      </c>
      <c r="C636" s="1552" t="s">
        <v>180</v>
      </c>
      <c r="E636" s="1553"/>
    </row>
    <row r="637" spans="1:5" ht="18.75">
      <c r="A637" s="1547" t="s">
        <v>1566</v>
      </c>
      <c r="B637" s="1570" t="s">
        <v>753</v>
      </c>
      <c r="C637" s="1552" t="s">
        <v>180</v>
      </c>
      <c r="E637" s="1553"/>
    </row>
    <row r="638" spans="1:5" ht="18.75">
      <c r="A638" s="1547" t="s">
        <v>1567</v>
      </c>
      <c r="B638" s="1570" t="s">
        <v>754</v>
      </c>
      <c r="C638" s="1552" t="s">
        <v>180</v>
      </c>
      <c r="E638" s="1553"/>
    </row>
    <row r="639" spans="1:5" ht="18.75">
      <c r="A639" s="1547" t="s">
        <v>1568</v>
      </c>
      <c r="B639" s="1570" t="s">
        <v>755</v>
      </c>
      <c r="C639" s="1552" t="s">
        <v>180</v>
      </c>
      <c r="E639" s="1553"/>
    </row>
    <row r="640" spans="1:5" ht="18.75">
      <c r="A640" s="1547" t="s">
        <v>1569</v>
      </c>
      <c r="B640" s="1570" t="s">
        <v>756</v>
      </c>
      <c r="C640" s="1552" t="s">
        <v>180</v>
      </c>
      <c r="E640" s="1553"/>
    </row>
    <row r="641" spans="1:5" ht="18.75">
      <c r="A641" s="1547" t="s">
        <v>1570</v>
      </c>
      <c r="B641" s="1570" t="s">
        <v>757</v>
      </c>
      <c r="C641" s="1552" t="s">
        <v>180</v>
      </c>
      <c r="E641" s="1553"/>
    </row>
    <row r="642" spans="1:5" ht="18.75">
      <c r="A642" s="1547" t="s">
        <v>1571</v>
      </c>
      <c r="B642" s="1570" t="s">
        <v>758</v>
      </c>
      <c r="C642" s="1552" t="s">
        <v>180</v>
      </c>
      <c r="E642" s="1553"/>
    </row>
    <row r="643" spans="1:5" ht="18.75">
      <c r="A643" s="1547" t="s">
        <v>1572</v>
      </c>
      <c r="B643" s="1570" t="s">
        <v>759</v>
      </c>
      <c r="C643" s="1552" t="s">
        <v>180</v>
      </c>
      <c r="E643" s="1553"/>
    </row>
    <row r="644" spans="1:5" ht="18.75">
      <c r="A644" s="1547" t="s">
        <v>1573</v>
      </c>
      <c r="B644" s="1570" t="s">
        <v>760</v>
      </c>
      <c r="C644" s="1552" t="s">
        <v>180</v>
      </c>
      <c r="E644" s="1553"/>
    </row>
    <row r="645" spans="1:5" ht="18.75">
      <c r="A645" s="1547" t="s">
        <v>1574</v>
      </c>
      <c r="B645" s="1570" t="s">
        <v>761</v>
      </c>
      <c r="C645" s="1552" t="s">
        <v>180</v>
      </c>
      <c r="E645" s="1553"/>
    </row>
    <row r="646" spans="1:5" ht="18.75">
      <c r="A646" s="1547" t="s">
        <v>1575</v>
      </c>
      <c r="B646" s="1570" t="s">
        <v>762</v>
      </c>
      <c r="C646" s="1552" t="s">
        <v>180</v>
      </c>
      <c r="E646" s="1553"/>
    </row>
    <row r="647" spans="1:5" ht="20.25" thickBot="1">
      <c r="A647" s="1547" t="s">
        <v>1576</v>
      </c>
      <c r="B647" s="1578" t="s">
        <v>763</v>
      </c>
      <c r="C647" s="1552" t="s">
        <v>180</v>
      </c>
      <c r="E647" s="1553"/>
    </row>
    <row r="648" spans="1:5" ht="18.75">
      <c r="A648" s="1547" t="s">
        <v>1577</v>
      </c>
      <c r="B648" s="1569" t="s">
        <v>1872</v>
      </c>
      <c r="C648" s="1552" t="s">
        <v>180</v>
      </c>
      <c r="E648" s="1553"/>
    </row>
    <row r="649" spans="1:5" ht="18.75">
      <c r="A649" s="1547" t="s">
        <v>1578</v>
      </c>
      <c r="B649" s="1570" t="s">
        <v>1873</v>
      </c>
      <c r="C649" s="1552" t="s">
        <v>180</v>
      </c>
      <c r="E649" s="1553"/>
    </row>
    <row r="650" spans="1:5" ht="18.75">
      <c r="A650" s="1547" t="s">
        <v>1579</v>
      </c>
      <c r="B650" s="1570" t="s">
        <v>1874</v>
      </c>
      <c r="C650" s="1552" t="s">
        <v>180</v>
      </c>
      <c r="E650" s="1553"/>
    </row>
    <row r="651" spans="1:5" ht="18.75">
      <c r="A651" s="1547" t="s">
        <v>1580</v>
      </c>
      <c r="B651" s="1570" t="s">
        <v>1875</v>
      </c>
      <c r="C651" s="1552" t="s">
        <v>180</v>
      </c>
      <c r="E651" s="1553"/>
    </row>
    <row r="652" spans="1:5" ht="18.75">
      <c r="A652" s="1547" t="s">
        <v>1581</v>
      </c>
      <c r="B652" s="1570" t="s">
        <v>1876</v>
      </c>
      <c r="C652" s="1552" t="s">
        <v>180</v>
      </c>
      <c r="E652" s="1553"/>
    </row>
    <row r="653" spans="1:5" ht="18.75">
      <c r="A653" s="1547" t="s">
        <v>1582</v>
      </c>
      <c r="B653" s="1570" t="s">
        <v>1877</v>
      </c>
      <c r="C653" s="1552" t="s">
        <v>180</v>
      </c>
      <c r="E653" s="1553"/>
    </row>
    <row r="654" spans="1:5" ht="18.75">
      <c r="A654" s="1547" t="s">
        <v>1583</v>
      </c>
      <c r="B654" s="1570" t="s">
        <v>1878</v>
      </c>
      <c r="C654" s="1552" t="s">
        <v>180</v>
      </c>
      <c r="E654" s="1553"/>
    </row>
    <row r="655" spans="1:5" ht="18.75">
      <c r="A655" s="1547" t="s">
        <v>1584</v>
      </c>
      <c r="B655" s="1570" t="s">
        <v>1879</v>
      </c>
      <c r="C655" s="1552" t="s">
        <v>180</v>
      </c>
      <c r="E655" s="1553"/>
    </row>
    <row r="656" spans="1:5" ht="18.75">
      <c r="A656" s="1547" t="s">
        <v>1585</v>
      </c>
      <c r="B656" s="1570" t="s">
        <v>1880</v>
      </c>
      <c r="C656" s="1552" t="s">
        <v>180</v>
      </c>
      <c r="E656" s="1553"/>
    </row>
    <row r="657" spans="1:5" ht="18.75">
      <c r="A657" s="1547" t="s">
        <v>1586</v>
      </c>
      <c r="B657" s="1570" t="s">
        <v>1881</v>
      </c>
      <c r="C657" s="1552" t="s">
        <v>180</v>
      </c>
      <c r="E657" s="1553"/>
    </row>
    <row r="658" spans="1:5" ht="18.75">
      <c r="A658" s="1547" t="s">
        <v>1587</v>
      </c>
      <c r="B658" s="1570" t="s">
        <v>1882</v>
      </c>
      <c r="C658" s="1552" t="s">
        <v>180</v>
      </c>
      <c r="E658" s="1553"/>
    </row>
    <row r="659" spans="1:5" ht="18.75">
      <c r="A659" s="1547" t="s">
        <v>1588</v>
      </c>
      <c r="B659" s="1570" t="s">
        <v>1883</v>
      </c>
      <c r="C659" s="1552" t="s">
        <v>180</v>
      </c>
      <c r="E659" s="1553"/>
    </row>
    <row r="660" spans="1:5" ht="18.75">
      <c r="A660" s="1547" t="s">
        <v>1589</v>
      </c>
      <c r="B660" s="1570" t="s">
        <v>1884</v>
      </c>
      <c r="C660" s="1552" t="s">
        <v>180</v>
      </c>
      <c r="E660" s="1553"/>
    </row>
    <row r="661" spans="1:5" ht="18.75">
      <c r="A661" s="1547" t="s">
        <v>1590</v>
      </c>
      <c r="B661" s="1570" t="s">
        <v>1885</v>
      </c>
      <c r="C661" s="1552" t="s">
        <v>180</v>
      </c>
      <c r="E661" s="1553"/>
    </row>
    <row r="662" spans="1:5" ht="18.75">
      <c r="A662" s="1547" t="s">
        <v>1591</v>
      </c>
      <c r="B662" s="1570" t="s">
        <v>1886</v>
      </c>
      <c r="C662" s="1552" t="s">
        <v>180</v>
      </c>
      <c r="E662" s="1553"/>
    </row>
    <row r="663" spans="1:5" ht="18.75">
      <c r="A663" s="1547" t="s">
        <v>1592</v>
      </c>
      <c r="B663" s="1570" t="s">
        <v>1887</v>
      </c>
      <c r="C663" s="1552" t="s">
        <v>180</v>
      </c>
      <c r="E663" s="1553"/>
    </row>
    <row r="664" spans="1:5" ht="18.75">
      <c r="A664" s="1547" t="s">
        <v>1593</v>
      </c>
      <c r="B664" s="1570" t="s">
        <v>1888</v>
      </c>
      <c r="C664" s="1552" t="s">
        <v>180</v>
      </c>
      <c r="E664" s="1553"/>
    </row>
    <row r="665" spans="1:5" ht="18.75">
      <c r="A665" s="1547" t="s">
        <v>1594</v>
      </c>
      <c r="B665" s="1570" t="s">
        <v>1889</v>
      </c>
      <c r="C665" s="1552" t="s">
        <v>180</v>
      </c>
      <c r="E665" s="1553"/>
    </row>
    <row r="666" spans="1:5" ht="18.75">
      <c r="A666" s="1547" t="s">
        <v>1595</v>
      </c>
      <c r="B666" s="1570" t="s">
        <v>1890</v>
      </c>
      <c r="C666" s="1552" t="s">
        <v>180</v>
      </c>
      <c r="E666" s="1553"/>
    </row>
    <row r="667" spans="1:5" ht="18.75">
      <c r="A667" s="1547" t="s">
        <v>1596</v>
      </c>
      <c r="B667" s="1570" t="s">
        <v>1891</v>
      </c>
      <c r="C667" s="1552" t="s">
        <v>180</v>
      </c>
      <c r="E667" s="1553"/>
    </row>
    <row r="668" spans="1:5" ht="18.75">
      <c r="A668" s="1547" t="s">
        <v>1597</v>
      </c>
      <c r="B668" s="1570" t="s">
        <v>1892</v>
      </c>
      <c r="C668" s="1552" t="s">
        <v>180</v>
      </c>
      <c r="E668" s="1553"/>
    </row>
    <row r="669" spans="1:5" ht="19.5" thickBot="1">
      <c r="A669" s="1547" t="s">
        <v>1598</v>
      </c>
      <c r="B669" s="1573" t="s">
        <v>1893</v>
      </c>
      <c r="C669" s="1552" t="s">
        <v>180</v>
      </c>
      <c r="E669" s="1553"/>
    </row>
    <row r="670" spans="1:5" ht="18.75">
      <c r="A670" s="1547" t="s">
        <v>1599</v>
      </c>
      <c r="B670" s="1569" t="s">
        <v>1894</v>
      </c>
      <c r="C670" s="1552" t="s">
        <v>180</v>
      </c>
      <c r="E670" s="1553"/>
    </row>
    <row r="671" spans="1:5" ht="18.75">
      <c r="A671" s="1547" t="s">
        <v>1600</v>
      </c>
      <c r="B671" s="1570" t="s">
        <v>1895</v>
      </c>
      <c r="C671" s="1552" t="s">
        <v>180</v>
      </c>
      <c r="E671" s="1553"/>
    </row>
    <row r="672" spans="1:5" ht="18.75">
      <c r="A672" s="1547" t="s">
        <v>1601</v>
      </c>
      <c r="B672" s="1570" t="s">
        <v>1896</v>
      </c>
      <c r="C672" s="1552" t="s">
        <v>180</v>
      </c>
      <c r="E672" s="1553"/>
    </row>
    <row r="673" spans="1:5" ht="18.75">
      <c r="A673" s="1547" t="s">
        <v>1602</v>
      </c>
      <c r="B673" s="1570" t="s">
        <v>1897</v>
      </c>
      <c r="C673" s="1552" t="s">
        <v>180</v>
      </c>
      <c r="E673" s="1553"/>
    </row>
    <row r="674" spans="1:5" ht="18.75">
      <c r="A674" s="1547" t="s">
        <v>1603</v>
      </c>
      <c r="B674" s="1570" t="s">
        <v>1898</v>
      </c>
      <c r="C674" s="1552" t="s">
        <v>180</v>
      </c>
      <c r="E674" s="1553"/>
    </row>
    <row r="675" spans="1:5" ht="18.75">
      <c r="A675" s="1547" t="s">
        <v>1604</v>
      </c>
      <c r="B675" s="1570" t="s">
        <v>1899</v>
      </c>
      <c r="C675" s="1552" t="s">
        <v>180</v>
      </c>
      <c r="E675" s="1553"/>
    </row>
    <row r="676" spans="1:5" ht="18.75">
      <c r="A676" s="1547" t="s">
        <v>1605</v>
      </c>
      <c r="B676" s="1570" t="s">
        <v>1900</v>
      </c>
      <c r="C676" s="1552" t="s">
        <v>180</v>
      </c>
      <c r="E676" s="1553"/>
    </row>
    <row r="677" spans="1:5" ht="18.75">
      <c r="A677" s="1547" t="s">
        <v>1606</v>
      </c>
      <c r="B677" s="1570" t="s">
        <v>1901</v>
      </c>
      <c r="C677" s="1552" t="s">
        <v>180</v>
      </c>
      <c r="E677" s="1553"/>
    </row>
    <row r="678" spans="1:5" ht="18.75">
      <c r="A678" s="1547" t="s">
        <v>1607</v>
      </c>
      <c r="B678" s="1570" t="s">
        <v>1902</v>
      </c>
      <c r="C678" s="1552" t="s">
        <v>180</v>
      </c>
      <c r="E678" s="1553"/>
    </row>
    <row r="679" spans="1:5" ht="19.5">
      <c r="A679" s="1547" t="s">
        <v>1608</v>
      </c>
      <c r="B679" s="1571" t="s">
        <v>1903</v>
      </c>
      <c r="C679" s="1552" t="s">
        <v>180</v>
      </c>
      <c r="E679" s="1553"/>
    </row>
    <row r="680" spans="1:5" ht="19.5" thickBot="1">
      <c r="A680" s="1547" t="s">
        <v>1609</v>
      </c>
      <c r="B680" s="1573" t="s">
        <v>1904</v>
      </c>
      <c r="C680" s="1552" t="s">
        <v>180</v>
      </c>
      <c r="E680" s="1553"/>
    </row>
    <row r="681" spans="1:5" ht="18.75">
      <c r="A681" s="1547" t="s">
        <v>1610</v>
      </c>
      <c r="B681" s="1569" t="s">
        <v>1905</v>
      </c>
      <c r="C681" s="1552" t="s">
        <v>180</v>
      </c>
      <c r="E681" s="1553"/>
    </row>
    <row r="682" spans="1:5" ht="18.75">
      <c r="A682" s="1547" t="s">
        <v>1611</v>
      </c>
      <c r="B682" s="1570" t="s">
        <v>1906</v>
      </c>
      <c r="C682" s="1552" t="s">
        <v>180</v>
      </c>
      <c r="E682" s="1553"/>
    </row>
    <row r="683" spans="1:5" ht="18.75">
      <c r="A683" s="1547" t="s">
        <v>1612</v>
      </c>
      <c r="B683" s="1570" t="s">
        <v>1907</v>
      </c>
      <c r="C683" s="1552" t="s">
        <v>180</v>
      </c>
      <c r="E683" s="1553"/>
    </row>
    <row r="684" spans="1:5" ht="18.75">
      <c r="A684" s="1547" t="s">
        <v>1613</v>
      </c>
      <c r="B684" s="1570" t="s">
        <v>1908</v>
      </c>
      <c r="C684" s="1552" t="s">
        <v>180</v>
      </c>
      <c r="E684" s="1553"/>
    </row>
    <row r="685" spans="1:5" ht="20.25" thickBot="1">
      <c r="A685" s="1547" t="s">
        <v>1614</v>
      </c>
      <c r="B685" s="1578" t="s">
        <v>1909</v>
      </c>
      <c r="C685" s="1552" t="s">
        <v>180</v>
      </c>
      <c r="E685" s="1553"/>
    </row>
    <row r="686" spans="1:5" ht="18.75">
      <c r="A686" s="1547" t="s">
        <v>1615</v>
      </c>
      <c r="B686" s="1569" t="s">
        <v>1910</v>
      </c>
      <c r="C686" s="1552" t="s">
        <v>180</v>
      </c>
      <c r="E686" s="1553"/>
    </row>
    <row r="687" spans="1:5" ht="18.75">
      <c r="A687" s="1547" t="s">
        <v>1616</v>
      </c>
      <c r="B687" s="1570" t="s">
        <v>1911</v>
      </c>
      <c r="C687" s="1552" t="s">
        <v>180</v>
      </c>
      <c r="E687" s="1553"/>
    </row>
    <row r="688" spans="1:5" ht="18.75">
      <c r="A688" s="1547" t="s">
        <v>1617</v>
      </c>
      <c r="B688" s="1570" t="s">
        <v>1912</v>
      </c>
      <c r="C688" s="1552" t="s">
        <v>180</v>
      </c>
      <c r="E688" s="1553"/>
    </row>
    <row r="689" spans="1:5" ht="18.75">
      <c r="A689" s="1547" t="s">
        <v>1618</v>
      </c>
      <c r="B689" s="1570" t="s">
        <v>1913</v>
      </c>
      <c r="C689" s="1552" t="s">
        <v>180</v>
      </c>
      <c r="E689" s="1553"/>
    </row>
    <row r="690" spans="1:5" ht="18.75">
      <c r="A690" s="1547" t="s">
        <v>1619</v>
      </c>
      <c r="B690" s="1570" t="s">
        <v>1914</v>
      </c>
      <c r="C690" s="1552" t="s">
        <v>180</v>
      </c>
      <c r="E690" s="1553"/>
    </row>
    <row r="691" spans="1:5" ht="18.75">
      <c r="A691" s="1547" t="s">
        <v>1620</v>
      </c>
      <c r="B691" s="1570" t="s">
        <v>1915</v>
      </c>
      <c r="C691" s="1552" t="s">
        <v>180</v>
      </c>
      <c r="E691" s="1553"/>
    </row>
    <row r="692" spans="1:5" ht="18.75">
      <c r="A692" s="1547" t="s">
        <v>1621</v>
      </c>
      <c r="B692" s="1570" t="s">
        <v>1916</v>
      </c>
      <c r="C692" s="1552" t="s">
        <v>180</v>
      </c>
      <c r="E692" s="1553"/>
    </row>
    <row r="693" spans="1:5" ht="18.75">
      <c r="A693" s="1547" t="s">
        <v>1622</v>
      </c>
      <c r="B693" s="1570" t="s">
        <v>1917</v>
      </c>
      <c r="C693" s="1552" t="s">
        <v>180</v>
      </c>
      <c r="E693" s="1553"/>
    </row>
    <row r="694" spans="1:5" ht="18.75">
      <c r="A694" s="1547" t="s">
        <v>1623</v>
      </c>
      <c r="B694" s="1570" t="s">
        <v>1918</v>
      </c>
      <c r="C694" s="1552" t="s">
        <v>180</v>
      </c>
      <c r="E694" s="1553"/>
    </row>
    <row r="695" spans="1:5" ht="18.75">
      <c r="A695" s="1547" t="s">
        <v>1624</v>
      </c>
      <c r="B695" s="1570" t="s">
        <v>1919</v>
      </c>
      <c r="C695" s="1552" t="s">
        <v>180</v>
      </c>
      <c r="E695" s="1553"/>
    </row>
    <row r="696" spans="1:5" ht="20.25" thickBot="1">
      <c r="A696" s="1547" t="s">
        <v>1625</v>
      </c>
      <c r="B696" s="1578" t="s">
        <v>1920</v>
      </c>
      <c r="C696" s="1552" t="s">
        <v>180</v>
      </c>
      <c r="E696" s="1553"/>
    </row>
    <row r="697" spans="1:5" ht="18.75">
      <c r="A697" s="1547" t="s">
        <v>1626</v>
      </c>
      <c r="B697" s="1569" t="s">
        <v>1921</v>
      </c>
      <c r="C697" s="1552" t="s">
        <v>180</v>
      </c>
      <c r="E697" s="1553"/>
    </row>
    <row r="698" spans="1:5" ht="18.75">
      <c r="A698" s="1547" t="s">
        <v>1627</v>
      </c>
      <c r="B698" s="1570" t="s">
        <v>1922</v>
      </c>
      <c r="C698" s="1552" t="s">
        <v>180</v>
      </c>
      <c r="E698" s="1553"/>
    </row>
    <row r="699" spans="1:5" ht="18.75">
      <c r="A699" s="1547" t="s">
        <v>1628</v>
      </c>
      <c r="B699" s="1570" t="s">
        <v>1923</v>
      </c>
      <c r="C699" s="1552" t="s">
        <v>180</v>
      </c>
      <c r="E699" s="1553"/>
    </row>
    <row r="700" spans="1:5" ht="18.75">
      <c r="A700" s="1547" t="s">
        <v>1629</v>
      </c>
      <c r="B700" s="1570" t="s">
        <v>1924</v>
      </c>
      <c r="C700" s="1552" t="s">
        <v>180</v>
      </c>
      <c r="E700" s="1553"/>
    </row>
    <row r="701" spans="1:5" ht="18.75">
      <c r="A701" s="1547" t="s">
        <v>1630</v>
      </c>
      <c r="B701" s="1570" t="s">
        <v>1925</v>
      </c>
      <c r="C701" s="1552" t="s">
        <v>180</v>
      </c>
      <c r="E701" s="1553"/>
    </row>
    <row r="702" spans="1:5" ht="18.75">
      <c r="A702" s="1547" t="s">
        <v>1631</v>
      </c>
      <c r="B702" s="1570" t="s">
        <v>1926</v>
      </c>
      <c r="C702" s="1552" t="s">
        <v>180</v>
      </c>
      <c r="E702" s="1553"/>
    </row>
    <row r="703" spans="1:5" ht="18.75">
      <c r="A703" s="1547" t="s">
        <v>1632</v>
      </c>
      <c r="B703" s="1570" t="s">
        <v>1927</v>
      </c>
      <c r="C703" s="1552" t="s">
        <v>180</v>
      </c>
      <c r="E703" s="1553"/>
    </row>
    <row r="704" spans="1:5" ht="18.75">
      <c r="A704" s="1547" t="s">
        <v>1633</v>
      </c>
      <c r="B704" s="1570" t="s">
        <v>1928</v>
      </c>
      <c r="C704" s="1552" t="s">
        <v>180</v>
      </c>
      <c r="E704" s="1553"/>
    </row>
    <row r="705" spans="1:5" ht="18.75">
      <c r="A705" s="1547" t="s">
        <v>1634</v>
      </c>
      <c r="B705" s="1570" t="s">
        <v>1929</v>
      </c>
      <c r="C705" s="1552" t="s">
        <v>180</v>
      </c>
      <c r="E705" s="1553"/>
    </row>
    <row r="706" spans="1:5" ht="20.25" thickBot="1">
      <c r="A706" s="1547" t="s">
        <v>1635</v>
      </c>
      <c r="B706" s="1578" t="s">
        <v>1930</v>
      </c>
      <c r="C706" s="1552" t="s">
        <v>180</v>
      </c>
      <c r="E706" s="1553"/>
    </row>
    <row r="707" spans="1:5" ht="18.75">
      <c r="A707" s="1547" t="s">
        <v>1636</v>
      </c>
      <c r="B707" s="1569" t="s">
        <v>1931</v>
      </c>
      <c r="C707" s="1552" t="s">
        <v>180</v>
      </c>
      <c r="E707" s="1553"/>
    </row>
    <row r="708" spans="1:5" ht="18.75">
      <c r="A708" s="1547" t="s">
        <v>1637</v>
      </c>
      <c r="B708" s="1570" t="s">
        <v>1932</v>
      </c>
      <c r="C708" s="1552" t="s">
        <v>180</v>
      </c>
      <c r="E708" s="1553"/>
    </row>
    <row r="709" spans="1:5" ht="18.75">
      <c r="A709" s="1547" t="s">
        <v>1638</v>
      </c>
      <c r="B709" s="1570" t="s">
        <v>1933</v>
      </c>
      <c r="C709" s="1552" t="s">
        <v>180</v>
      </c>
      <c r="E709" s="1553"/>
    </row>
    <row r="710" spans="1:5" ht="18.75">
      <c r="A710" s="1547" t="s">
        <v>1639</v>
      </c>
      <c r="B710" s="1570" t="s">
        <v>1934</v>
      </c>
      <c r="C710" s="1552" t="s">
        <v>180</v>
      </c>
      <c r="E710" s="1553"/>
    </row>
    <row r="711" spans="1:5" ht="20.25" thickBot="1">
      <c r="A711" s="1547" t="s">
        <v>1640</v>
      </c>
      <c r="B711" s="1578" t="s">
        <v>1935</v>
      </c>
      <c r="C711" s="1552" t="s">
        <v>180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791</v>
      </c>
      <c r="B713" s="1582" t="s">
        <v>790</v>
      </c>
      <c r="C713" s="1583" t="s">
        <v>791</v>
      </c>
    </row>
    <row r="714" spans="1:3" ht="14.25">
      <c r="A714" s="1584"/>
      <c r="B714" s="1585">
        <v>43861</v>
      </c>
      <c r="C714" s="1584" t="s">
        <v>1641</v>
      </c>
    </row>
    <row r="715" spans="1:3" ht="14.25">
      <c r="A715" s="1584"/>
      <c r="B715" s="1585">
        <v>43890</v>
      </c>
      <c r="C715" s="1584" t="s">
        <v>1642</v>
      </c>
    </row>
    <row r="716" spans="1:3" ht="14.25">
      <c r="A716" s="1584"/>
      <c r="B716" s="1585">
        <v>43921</v>
      </c>
      <c r="C716" s="1584" t="s">
        <v>1643</v>
      </c>
    </row>
    <row r="717" spans="1:3" ht="14.25">
      <c r="A717" s="1584"/>
      <c r="B717" s="1585">
        <v>43951</v>
      </c>
      <c r="C717" s="1584" t="s">
        <v>1644</v>
      </c>
    </row>
    <row r="718" spans="1:3" ht="14.25">
      <c r="A718" s="1584"/>
      <c r="B718" s="1585">
        <v>43982</v>
      </c>
      <c r="C718" s="1584" t="s">
        <v>1645</v>
      </c>
    </row>
    <row r="719" spans="1:3" ht="14.25">
      <c r="A719" s="1584"/>
      <c r="B719" s="1585">
        <v>44012</v>
      </c>
      <c r="C719" s="1584" t="s">
        <v>1646</v>
      </c>
    </row>
    <row r="720" spans="1:3" ht="14.25">
      <c r="A720" s="1584"/>
      <c r="B720" s="1585">
        <v>44043</v>
      </c>
      <c r="C720" s="1584" t="s">
        <v>1647</v>
      </c>
    </row>
    <row r="721" spans="1:3" ht="14.25">
      <c r="A721" s="1584"/>
      <c r="B721" s="1585">
        <v>44074</v>
      </c>
      <c r="C721" s="1584" t="s">
        <v>1648</v>
      </c>
    </row>
    <row r="722" spans="1:3" ht="14.25">
      <c r="A722" s="1584"/>
      <c r="B722" s="1585">
        <v>44104</v>
      </c>
      <c r="C722" s="1584" t="s">
        <v>1649</v>
      </c>
    </row>
    <row r="723" spans="1:3" ht="14.25">
      <c r="A723" s="1584"/>
      <c r="B723" s="1585">
        <v>44135</v>
      </c>
      <c r="C723" s="1584" t="s">
        <v>1650</v>
      </c>
    </row>
    <row r="724" spans="1:3" ht="14.25">
      <c r="A724" s="1584"/>
      <c r="B724" s="1585">
        <v>44165</v>
      </c>
      <c r="C724" s="1584" t="s">
        <v>1651</v>
      </c>
    </row>
    <row r="725" spans="1:3" ht="14.25">
      <c r="A725" s="1584"/>
      <c r="B725" s="1585">
        <v>44196</v>
      </c>
      <c r="C725" s="1584" t="s">
        <v>1652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704</v>
      </c>
      <c r="B1" s="61">
        <v>137</v>
      </c>
      <c r="I1" s="61"/>
    </row>
    <row r="2" spans="1:9" ht="12.75">
      <c r="A2" s="61" t="s">
        <v>705</v>
      </c>
      <c r="B2" s="61" t="s">
        <v>2072</v>
      </c>
      <c r="I2" s="61"/>
    </row>
    <row r="3" spans="1:9" ht="12.75">
      <c r="A3" s="61" t="s">
        <v>706</v>
      </c>
      <c r="B3" s="61" t="s">
        <v>2070</v>
      </c>
      <c r="I3" s="61"/>
    </row>
    <row r="4" spans="1:9" ht="15.75">
      <c r="A4" s="61" t="s">
        <v>707</v>
      </c>
      <c r="B4" s="61" t="s">
        <v>2003</v>
      </c>
      <c r="C4" s="66"/>
      <c r="I4" s="61"/>
    </row>
    <row r="5" spans="1:3" ht="31.5" customHeight="1">
      <c r="A5" s="61" t="s">
        <v>708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2071</v>
      </c>
      <c r="I8" s="61"/>
    </row>
    <row r="9" ht="12.75">
      <c r="I9" s="61"/>
    </row>
    <row r="10" ht="12.75">
      <c r="I10" s="61"/>
    </row>
    <row r="11" spans="1:21" ht="18">
      <c r="A11" s="61" t="s">
        <v>788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64">
        <f>$B$7</f>
        <v>0</v>
      </c>
      <c r="J14" s="1765"/>
      <c r="K14" s="1765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463</v>
      </c>
      <c r="M15" s="406" t="s">
        <v>832</v>
      </c>
      <c r="N15" s="237"/>
      <c r="O15" s="1362" t="s">
        <v>1248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66">
        <f>$B$9</f>
        <v>0</v>
      </c>
      <c r="J16" s="1767"/>
      <c r="K16" s="176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69">
        <f>$B$12</f>
        <v>0</v>
      </c>
      <c r="J19" s="1770"/>
      <c r="K19" s="1771"/>
      <c r="L19" s="410" t="s">
        <v>887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888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464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709</v>
      </c>
      <c r="L23" s="1772" t="s">
        <v>2053</v>
      </c>
      <c r="M23" s="1773"/>
      <c r="N23" s="1773"/>
      <c r="O23" s="1774"/>
      <c r="P23" s="1775" t="s">
        <v>2054</v>
      </c>
      <c r="Q23" s="1776"/>
      <c r="R23" s="1776"/>
      <c r="S23" s="1777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465</v>
      </c>
      <c r="K24" s="252" t="s">
        <v>710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27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740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664">
        <f>VLOOKUP(K26,OP_LIST2,2,FALSE)</f>
        <v>0</v>
      </c>
      <c r="K26" s="1452" t="s">
        <v>637</v>
      </c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789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375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711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8" t="s">
        <v>741</v>
      </c>
      <c r="K30" s="177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742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743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58" t="s">
        <v>744</v>
      </c>
      <c r="K33" s="1759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745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746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594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595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596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0" t="s">
        <v>193</v>
      </c>
      <c r="K39" s="1761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194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906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868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195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196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870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197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2" t="s">
        <v>198</v>
      </c>
      <c r="K47" s="1763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58" t="s">
        <v>199</v>
      </c>
      <c r="K48" s="1759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200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201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202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203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204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205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206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207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208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209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871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210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798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211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907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304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212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50" t="s">
        <v>271</v>
      </c>
      <c r="K66" s="175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908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909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910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50" t="s">
        <v>719</v>
      </c>
      <c r="K70" s="175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213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214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215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216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217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50" t="s">
        <v>218</v>
      </c>
      <c r="K76" s="175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305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219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50" t="s">
        <v>220</v>
      </c>
      <c r="K79" s="1751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6" t="s">
        <v>221</v>
      </c>
      <c r="K80" s="1757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6" t="s">
        <v>222</v>
      </c>
      <c r="K81" s="1757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6" t="s">
        <v>1657</v>
      </c>
      <c r="K82" s="1757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50" t="s">
        <v>223</v>
      </c>
      <c r="K83" s="1751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1952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224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225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226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227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1971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228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229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2002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230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712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231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232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1654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50" t="s">
        <v>233</v>
      </c>
      <c r="K98" s="1751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50" t="s">
        <v>234</v>
      </c>
      <c r="K99" s="1751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50" t="s">
        <v>235</v>
      </c>
      <c r="K100" s="1751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3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50" t="s">
        <v>236</v>
      </c>
      <c r="K101" s="1751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237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238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239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240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241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242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50" t="s">
        <v>1658</v>
      </c>
      <c r="K108" s="1751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243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244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245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50" t="s">
        <v>1655</v>
      </c>
      <c r="K112" s="1751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50" t="s">
        <v>1656</v>
      </c>
      <c r="K113" s="1751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6" t="s">
        <v>246</v>
      </c>
      <c r="K114" s="1757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50" t="s">
        <v>272</v>
      </c>
      <c r="K115" s="1751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273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274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48" t="s">
        <v>247</v>
      </c>
      <c r="K118" s="174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48" t="s">
        <v>248</v>
      </c>
      <c r="K119" s="174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249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250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617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618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619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620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621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48" t="s">
        <v>622</v>
      </c>
      <c r="K127" s="174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306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623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48" t="s">
        <v>682</v>
      </c>
      <c r="K130" s="174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50" t="s">
        <v>683</v>
      </c>
      <c r="K131" s="1751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684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685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686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687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2" t="s">
        <v>911</v>
      </c>
      <c r="K136" s="175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688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3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689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3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690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3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54" t="s">
        <v>691</v>
      </c>
      <c r="K140" s="175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4" t="s">
        <v>691</v>
      </c>
      <c r="K141" s="175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738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5" dxfId="190" operator="equal" stopIfTrue="1">
      <formula>0</formula>
    </cfRule>
  </conditionalFormatting>
  <conditionalFormatting sqref="L21">
    <cfRule type="cellIs" priority="20" dxfId="180" operator="equal" stopIfTrue="1">
      <formula>98</formula>
    </cfRule>
    <cfRule type="cellIs" priority="21" dxfId="181" operator="equal" stopIfTrue="1">
      <formula>96</formula>
    </cfRule>
    <cfRule type="cellIs" priority="22" dxfId="182" operator="equal" stopIfTrue="1">
      <formula>42</formula>
    </cfRule>
    <cfRule type="cellIs" priority="23" dxfId="183" operator="equal" stopIfTrue="1">
      <formula>97</formula>
    </cfRule>
    <cfRule type="cellIs" priority="24" dxfId="184" operator="equal" stopIfTrue="1">
      <formula>33</formula>
    </cfRule>
  </conditionalFormatting>
  <conditionalFormatting sqref="M21">
    <cfRule type="cellIs" priority="15" dxfId="184" operator="equal" stopIfTrue="1">
      <formula>"ЧУЖДИ СРЕДСТВА"</formula>
    </cfRule>
    <cfRule type="cellIs" priority="16" dxfId="183" operator="equal" stopIfTrue="1">
      <formula>"СЕС - ДМП"</formula>
    </cfRule>
    <cfRule type="cellIs" priority="17" dxfId="182" operator="equal" stopIfTrue="1">
      <formula>"СЕС - РА"</formula>
    </cfRule>
    <cfRule type="cellIs" priority="18" dxfId="181" operator="equal" stopIfTrue="1">
      <formula>"СЕС - ДЕС"</formula>
    </cfRule>
    <cfRule type="cellIs" priority="19" dxfId="180" operator="equal" stopIfTrue="1">
      <formula>"СЕС - КСФ"</formula>
    </cfRule>
  </conditionalFormatting>
  <conditionalFormatting sqref="K28">
    <cfRule type="cellIs" priority="8" dxfId="0" operator="notEqual" stopIfTrue="1">
      <formula>"ИЗБЕРЕТЕ ДЕЙНОСТ"</formula>
    </cfRule>
  </conditionalFormatting>
  <conditionalFormatting sqref="K145">
    <cfRule type="cellIs" priority="6" dxfId="193" operator="equal" stopIfTrue="1">
      <formula>0</formula>
    </cfRule>
  </conditionalFormatting>
  <conditionalFormatting sqref="J28">
    <cfRule type="cellIs" priority="5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2020-07-10T12:50:14Z</cp:lastPrinted>
  <dcterms:created xsi:type="dcterms:W3CDTF">1997-12-10T11:54:07Z</dcterms:created>
  <dcterms:modified xsi:type="dcterms:W3CDTF">2020-08-04T13:49:05Z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