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<sst xmlns="http://schemas.openxmlformats.org/spreadsheetml/2006/main" count="3257" uniqueCount="2077">
  <si>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</si>
  <si>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</si>
  <si>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</si>
  <si>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</si>
  <si>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</si>
  <si>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</si>
  <si>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</si>
  <si>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</si>
  <si>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</si>
  <si>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</si>
  <si>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</si>
  <si>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</si>
  <si>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</si>
  <si>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</si>
  <si>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</si>
  <si>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</si>
  <si>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</si>
  <si>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</si>
  <si>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</si>
  <si>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</si>
  <si>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</si>
  <si>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</si>
  <si>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</si>
  <si>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</si>
  <si>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</si>
  <si>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</si>
  <si>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</si>
  <si>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</si>
  <si>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</si>
  <si>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</si>
  <si>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</si>
  <si>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</si>
  <si>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</si>
  <si>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</si>
  <si>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</si>
  <si>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</si>
  <si>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</si>
  <si>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</si>
  <si>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</si>
  <si>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</si>
  <si>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</si>
  <si>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</si>
  <si>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</si>
  <si>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</si>
  <si>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</si>
  <si>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</si>
  <si>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</si>
  <si>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</si>
  <si>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</si>
  <si>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</si>
  <si>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</si>
  <si>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</si>
  <si>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</si>
  <si>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</si>
  <si>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</si>
  <si>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</si>
  <si>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</si>
  <si>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</si>
  <si>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</si>
  <si>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</si>
  <si>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</si>
  <si>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</si>
  <si>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</si>
  <si>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</si>
  <si>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</si>
  <si>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</si>
  <si>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</si>
  <si>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</si>
  <si>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</si>
  <si>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</si>
  <si>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</si>
  <si>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</si>
  <si>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</si>
  <si>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</si>
  <si>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</si>
  <si>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</si>
  <si>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</si>
  <si>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</si>
  <si>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</si>
  <si>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</si>
  <si>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</si>
  <si>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</si>
  <si>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</si>
  <si>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</si>
  <si>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</si>
  <si>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</si>
  <si>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</si>
  <si>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</si>
  <si>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</si>
  <si>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</si>
  <si>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</si>
  <si>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</si>
  <si>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</si>
  <si>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</si>
  <si>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</si>
  <si>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</si>
  <si>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</si>
  <si>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</si>
  <si>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</si>
  <si>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</si>
  <si>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</si>
  <si>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</si>
  <si>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</si>
  <si>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</si>
  <si>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</si>
  <si>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</si>
  <si>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</si>
  <si>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</si>
  <si>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</si>
  <si>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</si>
  <si>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</si>
  <si>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</si>
  <si>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</si>
  <si>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</si>
  <si>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</si>
  <si>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</si>
  <si>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</si>
  <si>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</si>
  <si>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</si>
  <si>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</si>
  <si>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</si>
  <si>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</si>
  <si>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</si>
  <si>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</si>
  <si>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</si>
  <si>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</si>
  <si>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</si>
  <si>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</si>
  <si>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</si>
  <si>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</si>
  <si>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</si>
  <si>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</si>
  <si>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</si>
  <si>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</si>
  <si>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</si>
  <si>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</si>
  <si>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</si>
  <si>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</si>
  <si>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</si>
  <si>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</si>
  <si>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</si>
  <si>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</si>
  <si>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</si>
  <si>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</si>
  <si>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</si>
  <si>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</si>
  <si>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</si>
  <si>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</si>
  <si>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</si>
  <si>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</si>
  <si>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</si>
  <si>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</si>
  <si>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</si>
  <si>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</si>
  <si>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</si>
  <si>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</si>
  <si>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</si>
  <si>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</si>
  <si>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</si>
  <si>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</si>
  <si>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</si>
  <si>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</si>
  <si>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</si>
  <si>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</si>
  <si>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</si>
  <si>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</si>
  <si>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</si>
  <si>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</si>
  <si>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</si>
  <si>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</si>
  <si>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</si>
  <si>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</si>
  <si>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</si>
  <si>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</si>
  <si>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</si>
  <si>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</si>
  <si>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</si>
  <si>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</si>
  <si>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</si>
  <si>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</si>
  <si>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</si>
  <si>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</si>
  <si>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</si>
  <si>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</si>
  <si>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</si>
  <si>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</si>
  <si>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</si>
  <si>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</si>
  <si>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</si>
  <si>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</si>
  <si>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</si>
  <si>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</si>
  <si>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</si>
  <si>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</si>
  <si>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</si>
  <si>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</si>
  <si>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</si>
  <si>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</si>
  <si>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</si>
  <si>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</si>
  <si>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</si>
  <si>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</si>
  <si>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</si>
  <si>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</si>
  <si>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</si>
  <si>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</si>
  <si>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</si>
  <si>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</si>
  <si>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</si>
  <si>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</si>
  <si>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</si>
  <si>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</si>
  <si>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</si>
  <si>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</si>
  <si>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</si>
  <si>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</si>
  <si>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</si>
  <si>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</si>
  <si>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</si>
  <si>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</si>
  <si>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</si>
  <si>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</si>
  <si>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</si>
  <si>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</si>
  <si>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</si>
  <si>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</si>
  <si>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</si>
  <si>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</si>
  <si>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</si>
  <si>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</si>
  <si>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</si>
  <si>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</si>
  <si>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</si>
  <si>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</si>
  <si>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</si>
  <si>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</si>
  <si>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</si>
  <si>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</si>
  <si>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</si>
  <si>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</si>
  <si>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</si>
  <si>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</si>
  <si>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</si>
  <si>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</si>
  <si>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</si>
  <si>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</si>
  <si>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</si>
  <si>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</si>
  <si>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</si>
  <si>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</si>
  <si>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</si>
  <si>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</si>
  <si>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</si>
  <si>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</si>
  <si>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</si>
  <si>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</si>
  <si>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</si>
  <si>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</si>
  <si>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</si>
  <si>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</si>
  <si>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</si>
  <si>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</si>
  <si>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</si>
  <si>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</si>
  <si>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</si>
  <si>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</si>
  <si>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</si>
  <si>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</si>
  <si>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</si>
  <si>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</si>
  <si>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</si>
  <si>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</si>
  <si>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</si>
  <si>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</si>
  <si>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</si>
  <si>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</si>
  <si>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</si>
  <si>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</si>
  <si>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</si>
  <si>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</si>
  <si>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</si>
  <si>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</si>
  <si>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</si>
  <si>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</si>
  <si>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</si>
  <si>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</si>
  <si>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</si>
  <si>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</si>
  <si>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</si>
  <si>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</si>
  <si>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</si>
  <si>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</si>
  <si>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</si>
  <si>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</si>
  <si>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</si>
  <si>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</si>
  <si>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</si>
  <si>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</si>
  <si>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</si>
  <si>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</si>
  <si>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</si>
  <si>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</si>
  <si>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</si>
  <si>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</si>
  <si>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</si>
  <si>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</si>
  <si>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</si>
  <si>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</si>
  <si>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</si>
  <si>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</si>
  <si>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</si>
  <si>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</si>
  <si>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</si>
  <si>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</si>
  <si>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</si>
  <si>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</si>
  <si>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</si>
  <si>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</si>
  <si>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</si>
  <si>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</si>
  <si>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</si>
  <si>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</si>
  <si>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</si>
  <si>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</si>
  <si>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</si>
  <si>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</si>
  <si>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</si>
  <si>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</si>
  <si>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</si>
  <si>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</si>
  <si>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</si>
  <si>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</si>
  <si>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</si>
  <si>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</si>
  <si>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</si>
  <si>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</si>
  <si>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</si>
  <si>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</si>
  <si>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</si>
  <si>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</si>
  <si>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</si>
  <si>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</si>
  <si>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</si>
  <si>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</si>
  <si>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</si>
  <si>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</si>
  <si>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</si>
  <si>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</si>
  <si>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</si>
  <si>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</si>
  <si>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</si>
  <si>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</si>
  <si>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</si>
  <si>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</si>
  <si>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</si>
  <si>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</si>
  <si>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</si>
  <si>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</si>
  <si>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</si>
  <si>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</si>
  <si>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</si>
  <si>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</si>
  <si>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</si>
  <si>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</si>
  <si>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</si>
  <si>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</si>
  <si>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</si>
  <si>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</si>
  <si>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</si>
  <si>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</si>
  <si>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</si>
  <si>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</si>
  <si>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</si>
  <si>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</si>
  <si>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</si>
  <si>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</si>
  <si>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</si>
  <si>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</si>
  <si>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</si>
  <si>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</si>
  <si>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</si>
  <si>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</si>
  <si>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</si>
  <si>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</si>
  <si>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</si>
  <si>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</si>
  <si>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</si>
  <si>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</si>
  <si>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</si>
  <si>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</si>
  <si>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</si>
  <si>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</si>
  <si>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</si>
  <si>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</si>
  <si>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</si>
  <si>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</si>
  <si>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</si>
  <si>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</si>
  <si>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</si>
  <si>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</si>
  <si>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</si>
  <si>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</si>
  <si>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</si>
  <si>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</si>
  <si>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</si>
  <si>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</si>
  <si>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</si>
  <si>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</si>
  <si>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</si>
  <si>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</si>
  <si>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</si>
  <si>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</si>
  <si>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</si>
  <si>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</si>
  <si>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</si>
  <si>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</si>
  <si>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</si>
  <si>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</si>
  <si>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</si>
  <si>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</si>
  <si>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</si>
  <si>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</si>
  <si>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</si>
  <si>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</si>
  <si>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</si>
  <si>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</si>
  <si>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</si>
  <si>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</si>
  <si>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</si>
  <si>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</si>
  <si>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</si>
  <si>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</si>
  <si>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</si>
  <si>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</si>
  <si>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</si>
  <si>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</si>
  <si>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</si>
  <si>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</si>
  <si>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</si>
  <si>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</si>
  <si>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</si>
  <si>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</si>
  <si>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</si>
  <si>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</si>
  <si>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</si>
  <si>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</si>
  <si>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</si>
  <si>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</si>
  <si>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</si>
  <si>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</si>
  <si>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</si>
  <si>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</si>
  <si>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</si>
  <si>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</si>
  <si>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</si>
  <si>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</si>
  <si>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</si>
  <si>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</si>
  <si>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</si>
  <si>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</si>
  <si>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</si>
  <si>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</si>
  <si>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</si>
  <si>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</si>
  <si>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</si>
  <si>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</si>
  <si>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</si>
  <si>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</si>
  <si>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</si>
  <si>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</si>
  <si>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</si>
  <si>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</si>
  <si>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</si>
  <si>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</si>
  <si>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</si>
  <si>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</si>
  <si>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</si>
  <si>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</si>
  <si>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</si>
  <si>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</si>
  <si>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</si>
  <si>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</si>
  <si>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</si>
  <si>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</si>
  <si>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</si>
  <si>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</si>
  <si>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</si>
  <si>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</si>
  <si>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</si>
  <si>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</si>
  <si>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</si>
  <si>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</si>
  <si>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</si>
  <si>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</si>
  <si>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</si>
  <si>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</si>
  <si>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</si>
  <si>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</si>
  <si>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</si>
  <si>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</si>
  <si>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</si>
  <si>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</si>
  <si>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</si>
  <si>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</si>
  <si>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</si>
  <si>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</si>
  <si>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</si>
  <si>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</si>
  <si>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</si>
  <si>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</si>
  <si>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</si>
  <si>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</si>
  <si>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</si>
  <si>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</si>
  <si>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</si>
  <si>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</si>
  <si>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</si>
  <si>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</si>
  <si>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</si>
  <si>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</si>
  <si>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</si>
  <si>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</si>
  <si>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</si>
  <si>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</si>
  <si>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</si>
  <si>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</si>
  <si>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</si>
  <si>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</si>
  <si>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</si>
  <si>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</si>
  <si>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</si>
  <si>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</si>
  <si>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</si>
  <si>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</si>
  <si>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</si>
  <si>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</si>
  <si>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</si>
  <si>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</si>
  <si>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</si>
  <si>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</si>
  <si>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</si>
  <si>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</si>
  <si>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</si>
  <si>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</si>
  <si>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</si>
  <si>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</si>
  <si>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</si>
  <si>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</si>
  <si>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</si>
  <si>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</si>
  <si>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</si>
  <si>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</si>
  <si>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</si>
  <si>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</si>
  <si>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</si>
  <si>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</si>
  <si>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</si>
  <si>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</si>
  <si>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</si>
  <si>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</si>
  <si>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</si>
  <si>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</si>
  <si>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</si>
  <si>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</si>
  <si>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</si>
  <si>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</si>
  <si>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</si>
  <si>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</si>
  <si>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</si>
  <si>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</si>
  <si>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</si>
  <si>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</si>
  <si>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</si>
  <si>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</si>
  <si>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</si>
  <si>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</si>
  <si>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</si>
  <si>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</si>
  <si>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</si>
  <si>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</si>
  <si>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</si>
  <si>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</si>
  <si>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</si>
  <si>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</si>
  <si>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</si>
  <si>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</si>
  <si>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</si>
  <si>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</si>
  <si>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</si>
  <si>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</si>
  <si>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</si>
  <si>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</si>
  <si>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</si>
  <si>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</si>
  <si>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</si>
  <si>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</si>
  <si>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</si>
  <si>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</si>
  <si>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</si>
  <si>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</si>
  <si>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</si>
  <si>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</si>
  <si>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</si>
  <si>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</si>
  <si>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</si>
  <si>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</si>
  <si>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</si>
  <si>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</si>
  <si>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</si>
  <si>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</si>
  <si>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</si>
  <si>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</si>
  <si>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</si>
  <si>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</si>
  <si>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</si>
  <si>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</si>
  <si>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</si>
  <si>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</si>
  <si>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</si>
  <si>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</si>
  <si>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</si>
  <si>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</si>
  <si>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</si>
  <si>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</si>
  <si>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</si>
  <si>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</si>
  <si>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</si>
  <si>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</si>
  <si>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</si>
  <si>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</si>
  <si>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</si>
  <si>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</si>
  <si>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</si>
  <si>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</si>
  <si>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</si>
  <si>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</si>
  <si>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</si>
  <si>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</si>
  <si>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</si>
  <si>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</si>
  <si>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</si>
  <si>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</si>
  <si>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</si>
  <si>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</si>
  <si>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</si>
  <si>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</si>
  <si>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</si>
  <si>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</si>
  <si>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</si>
  <si>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</si>
  <si>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</si>
  <si>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</si>
  <si>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</si>
  <si>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</si>
  <si>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</si>
  <si>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</si>
  <si>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</si>
  <si>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</si>
  <si>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</si>
  <si>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</si>
  <si>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</si>
  <si>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</si>
  <si>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</si>
  <si>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</si>
  <si>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</si>
  <si>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</si>
  <si>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</si>
  <si>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</si>
  <si>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</si>
  <si>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</si>
  <si>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</si>
  <si>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</si>
  <si>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</si>
  <si>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</si>
  <si>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</si>
  <si>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</si>
  <si>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</si>
  <si>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</si>
  <si>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</si>
  <si>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</si>
  <si>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</si>
  <si>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</si>
  <si>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</si>
  <si>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</si>
  <si>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</si>
  <si>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</si>
  <si>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</si>
  <si>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</si>
  <si>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</si>
  <si>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</si>
  <si>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</si>
  <si>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</si>
  <si>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</si>
  <si>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</si>
  <si>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</si>
  <si>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</si>
  <si>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</si>
  <si>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</si>
  <si>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</si>
  <si>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</si>
  <si>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</si>
  <si>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</si>
  <si>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</si>
  <si>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</si>
  <si>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</si>
  <si>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</si>
  <si>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</si>
  <si>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</si>
  <si>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</si>
  <si>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</si>
  <si>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</si>
  <si>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</si>
  <si>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</si>
  <si>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</si>
  <si>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</si>
  <si>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</si>
  <si>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</si>
  <si>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</si>
  <si>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</si>
  <si>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</si>
  <si>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</si>
  <si>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</si>
  <si>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</si>
  <si>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</si>
  <si>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</si>
  <si>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</si>
  <si>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</si>
  <si>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</si>
  <si>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</si>
  <si>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</si>
  <si>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</si>
  <si>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</si>
  <si>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</si>
  <si>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</si>
  <si>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</si>
  <si>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</si>
  <si>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</si>
  <si>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</si>
  <si>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</si>
  <si>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</si>
  <si>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</si>
  <si>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</si>
  <si>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</si>
  <si>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</si>
  <si>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</si>
  <si>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</si>
  <si>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</si>
  <si>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</si>
  <si>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</si>
  <si>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</si>
  <si>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</si>
  <si>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</si>
  <si>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</si>
  <si>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</si>
  <si>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</si>
  <si>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</si>
  <si>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</si>
  <si>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</si>
  <si>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</si>
  <si>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</si>
  <si>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</si>
  <si>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</si>
  <si>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</si>
  <si>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</si>
  <si>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</si>
  <si>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</si>
  <si>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</si>
  <si>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</si>
  <si>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</si>
  <si>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</si>
  <si>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</si>
  <si>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</si>
  <si>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</si>
  <si>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</si>
  <si>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</si>
  <si>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</si>
  <si>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</si>
  <si>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</si>
  <si>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</si>
  <si>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</si>
  <si>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</si>
  <si>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</si>
  <si>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</si>
  <si>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</si>
  <si>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</si>
  <si>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</si>
  <si>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</si>
  <si>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</si>
  <si>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</si>
  <si>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</si>
  <si>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</si>
  <si>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</si>
  <si>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</si>
  <si>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</si>
  <si>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</si>
  <si>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</si>
  <si>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</si>
  <si>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</si>
  <si>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</si>
  <si>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</si>
  <si>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</si>
  <si>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</si>
  <si>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</si>
  <si>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</si>
  <si>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</si>
  <si>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</si>
  <si>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</si>
  <si>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</si>
  <si>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</si>
  <si>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</si>
  <si>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</si>
  <si>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</si>
  <si>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</si>
  <si>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</si>
  <si>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</si>
  <si>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</si>
  <si>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</si>
  <si>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</si>
  <si>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</si>
  <si>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</si>
  <si>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</si>
  <si>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</si>
  <si>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</si>
  <si>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</si>
  <si>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</si>
  <si>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</si>
  <si>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</si>
  <si>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</si>
  <si>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</si>
  <si>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</si>
  <si>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</si>
  <si>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</si>
  <si>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</si>
  <si>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</si>
  <si>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</si>
  <si>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</si>
  <si>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</si>
  <si>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</si>
  <si>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</si>
  <si>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</si>
  <si>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</si>
  <si>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</si>
  <si>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</si>
  <si>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</si>
  <si>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</si>
  <si>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</si>
  <si>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</si>
  <si>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</si>
  <si>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</si>
  <si>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</si>
  <si>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</si>
  <si>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</si>
  <si>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</si>
  <si>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</si>
  <si>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</si>
  <si>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</si>
  <si>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</si>
  <si>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</si>
  <si>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</si>
  <si>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</si>
  <si>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</si>
  <si>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</si>
  <si>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</si>
  <si>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</si>
  <si>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</si>
  <si>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</si>
  <si>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</si>
  <si>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</si>
  <si>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</si>
  <si>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</si>
  <si>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</si>
  <si>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</si>
  <si>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</si>
  <si>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</si>
  <si>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</si>
  <si>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</si>
  <si>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</si>
  <si>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</si>
  <si>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</si>
  <si>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</si>
  <si>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</si>
  <si>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</si>
  <si>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</si>
  <si>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</si>
  <si>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</si>
  <si>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</si>
  <si>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</si>
  <si>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</si>
  <si>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</si>
  <si>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</si>
  <si>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</si>
  <si>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</si>
  <si>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</si>
  <si>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</si>
  <si>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</si>
  <si>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</si>
  <si>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</si>
  <si>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</si>
  <si>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</si>
  <si>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</si>
  <si>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</si>
  <si>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</si>
  <si>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</si>
  <si>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</si>
  <si>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</si>
  <si>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</si>
  <si>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</si>
  <si>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</si>
  <si>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</si>
  <si>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</si>
  <si>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</si>
  <si>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</si>
  <si>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</si>
  <si>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</si>
  <si>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</si>
  <si>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</si>
  <si>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</si>
  <si>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</si>
  <si>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</si>
  <si>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</si>
  <si>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</si>
  <si>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</si>
  <si>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</si>
  <si>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</si>
  <si>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</si>
  <si>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</si>
  <si>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</si>
  <si>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</si>
  <si>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</si>
  <si>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</si>
  <si>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</si>
  <si>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</si>
  <si>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</si>
  <si>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</si>
  <si>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</si>
  <si>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</si>
  <si>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</si>
  <si>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</si>
  <si>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</si>
  <si>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</si>
  <si>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</si>
  <si>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</si>
  <si>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</si>
  <si>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</si>
  <si>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</si>
  <si>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</si>
  <si>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</si>
  <si>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</si>
  <si>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</si>
  <si>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</si>
  <si>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</si>
  <si>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</si>
  <si>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</si>
  <si>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</si>
  <si>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</si>
  <si>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</si>
  <si>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</si>
  <si>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</si>
  <si>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</si>
  <si>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</si>
  <si>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</si>
  <si>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</si>
  <si>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</si>
  <si>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</si>
  <si>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</si>
  <si>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</si>
  <si>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</si>
  <si>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</si>
  <si>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</si>
  <si>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</si>
  <si>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</si>
  <si>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</si>
  <si>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</si>
  <si>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</si>
  <si>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</si>
  <si>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</si>
  <si>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</si>
  <si>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</si>
  <si>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</si>
  <si>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</si>
  <si>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</si>
  <si>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</si>
  <si>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</si>
  <si>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</si>
  <si>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</si>
  <si>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</si>
  <si>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</si>
  <si>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</si>
  <si>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</si>
  <si>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</si>
  <si>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</si>
  <si>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</si>
  <si>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</si>
  <si>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</si>
  <si>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</si>
  <si>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</si>
  <si>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</si>
  <si>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</si>
  <si>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</si>
  <si>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</si>
  <si>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</si>
  <si>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</si>
  <si>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</si>
  <si>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</si>
  <si>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</si>
  <si>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</si>
  <si>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</si>
  <si>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</si>
  <si>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</si>
  <si>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</si>
  <si>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</si>
  <si>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</si>
  <si>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</si>
  <si>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</si>
  <si>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</si>
  <si>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</si>
  <si>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</si>
  <si>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</si>
  <si>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</si>
  <si>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</si>
  <si>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</si>
  <si>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</si>
  <si>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</si>
  <si>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</si>
  <si>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</si>
  <si>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</si>
  <si>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</si>
  <si>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</si>
  <si>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</si>
  <si>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</si>
  <si>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</si>
  <si>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</si>
  <si>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</si>
  <si>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</si>
  <si>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</si>
  <si>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</si>
  <si>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</si>
  <si>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</si>
  <si>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</si>
  <si>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</si>
  <si>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</si>
  <si>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</si>
  <si>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</si>
  <si>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</si>
  <si>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</si>
  <si>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</si>
  <si>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</si>
  <si>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</si>
  <si>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</si>
  <si>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</si>
  <si>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</si>
  <si>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</si>
  <si>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</si>
  <si>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</si>
  <si>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</si>
  <si>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</si>
  <si>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</si>
  <si>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</si>
  <si>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</si>
  <si>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</si>
  <si>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</si>
  <si>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</si>
  <si>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</si>
  <si>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</si>
  <si>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</si>
  <si>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</si>
  <si>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</si>
  <si>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</si>
  <si>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</si>
  <si>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</si>
  <si>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</si>
  <si>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</si>
  <si>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</si>
  <si>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</si>
  <si>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</si>
  <si>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</si>
  <si>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</si>
  <si>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</si>
  <si>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</si>
  <si>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</si>
  <si>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</si>
  <si>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</si>
  <si>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</si>
  <si>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</si>
  <si>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</si>
  <si>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</si>
  <si>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</si>
  <si>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</si>
  <si>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</si>
  <si>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</si>
  <si>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</si>
  <si>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</si>
  <si>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</si>
  <si>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</si>
  <si>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</si>
  <si>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</si>
  <si>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</si>
  <si>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</si>
  <si>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</si>
  <si>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</si>
  <si>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</si>
  <si>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</si>
  <si>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</si>
  <si>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</si>
  <si>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</si>
  <si>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</si>
  <si>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</si>
  <si>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</si>
  <si>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</si>
  <si>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</si>
  <si>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</si>
  <si>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</si>
  <si>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</si>
  <si>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</si>
  <si>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</si>
  <si>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</si>
  <si>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</si>
  <si>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</si>
  <si>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</si>
  <si>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</si>
  <si>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</si>
  <si>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</si>
  <si>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</si>
  <si>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</si>
  <si>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</si>
  <si>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</si>
  <si>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</si>
  <si>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</si>
  <si>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</si>
  <si>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</si>
  <si>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</si>
  <si>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</si>
  <si>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</si>
  <si>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</si>
  <si>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</si>
  <si>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</si>
  <si>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</si>
  <si>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</si>
  <si>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</si>
  <si>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</si>
  <si>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</si>
  <si>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</si>
  <si>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</si>
  <si>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</si>
  <si>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</si>
  <si>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</si>
  <si>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</si>
  <si>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</si>
  <si>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</si>
  <si>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</si>
  <si>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</si>
  <si>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</si>
  <si>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</si>
  <si>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</si>
  <si>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</si>
  <si>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</si>
  <si>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</si>
  <si>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</si>
  <si>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</si>
  <si>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</si>
  <si>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</si>
  <si>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</si>
  <si>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</si>
  <si>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</si>
  <si>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</si>
  <si>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</si>
  <si>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</si>
  <si>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</si>
  <si>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</si>
  <si>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</si>
  <si>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</si>
  <si>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</si>
  <si>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</si>
  <si>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</si>
  <si>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</si>
  <si>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</si>
  <si>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</si>
  <si>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</si>
  <si>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</si>
  <si>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</si>
  <si>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</si>
  <si>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</si>
  <si>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</si>
  <si>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</si>
  <si>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</si>
  <si>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</si>
  <si>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</si>
  <si>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</si>
  <si>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</si>
  <si>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</si>
  <si>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</si>
  <si>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</si>
  <si>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</si>
  <si>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</si>
  <si>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</si>
  <si>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</si>
  <si>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</si>
  <si>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</si>
  <si>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</si>
  <si>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</si>
  <si>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</si>
  <si>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</si>
  <si>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</si>
  <si>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</si>
  <si>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</si>
  <si>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</si>
  <si>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</si>
  <si>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</si>
  <si>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</si>
  <si>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</si>
  <si>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</si>
  <si>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</si>
  <si>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</si>
  <si>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</si>
  <si>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</si>
  <si>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</si>
  <si>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</si>
  <si>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</si>
  <si>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</si>
  <si>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</si>
  <si>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</si>
  <si>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</si>
  <si>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</si>
  <si>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</si>
  <si>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</si>
  <si>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</si>
  <si>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</si>
  <si>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</si>
  <si>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</si>
  <si>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</si>
  <si>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</si>
  <si>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</si>
  <si>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</si>
  <si>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</si>
  <si>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</si>
  <si>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</si>
  <si>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</si>
  <si>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</si>
  <si>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</si>
  <si>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</si>
  <si>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</si>
  <si>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</si>
  <si>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</si>
  <si>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</si>
  <si>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</si>
  <si>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</si>
  <si>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</si>
  <si>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</si>
  <si>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</si>
  <si>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</si>
  <si>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</si>
  <si>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</si>
  <si>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</si>
  <si>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</si>
  <si>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</si>
  <si>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</si>
  <si>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</si>
  <si>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</si>
  <si>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</si>
  <si>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</si>
  <si>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</si>
  <si>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</si>
  <si>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</si>
  <si>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</si>
  <si>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</si>
  <si>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</si>
  <si>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</si>
  <si>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</si>
  <si>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</si>
  <si>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</si>
  <si>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</si>
  <si>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</si>
  <si>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</si>
  <si>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</si>
  <si>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</si>
  <si>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</si>
  <si>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</si>
  <si>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</si>
  <si>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</si>
  <si>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</si>
  <si>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</si>
  <si>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</si>
  <si>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</si>
  <si>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</si>
  <si>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</si>
  <si>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</si>
  <si>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</si>
  <si>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</si>
  <si>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</si>
  <si>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</si>
  <si>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</si>
  <si>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</si>
  <si>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</si>
  <si>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</si>
  <si>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</si>
  <si>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</si>
  <si>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</si>
  <si>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</si>
  <si>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</si>
  <si>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</si>
  <si>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</si>
  <si>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</si>
  <si>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</si>
  <si>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</si>
  <si>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</si>
  <si>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</si>
  <si>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</si>
  <si>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</si>
  <si>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</si>
  <si>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</si>
  <si>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</si>
  <si>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</si>
  <si>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</si>
  <si>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</si>
  <si>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</si>
  <si>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</si>
  <si>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</si>
  <si>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</si>
  <si>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</si>
  <si>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</si>
  <si>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</si>
  <si>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</si>
  <si>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</si>
  <si>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</si>
  <si>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</si>
  <si>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</si>
  <si>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</si>
  <si>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</si>
  <si>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</si>
  <si>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</si>
  <si>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</si>
  <si>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</si>
  <si>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</si>
  <si>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</si>
  <si>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</si>
  <si>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</si>
  <si>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</si>
  <si>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</si>
  <si>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</si>
  <si>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</si>
  <si>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</si>
  <si>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</si>
  <si>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</si>
  <si>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</si>
  <si>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</si>
  <si>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</si>
  <si>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</si>
  <si>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</si>
  <si>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</si>
  <si>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</si>
  <si>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</si>
  <si>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</si>
  <si>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</si>
  <si>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</si>
  <si>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</si>
  <si>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</si>
  <si>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</si>
  <si>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</si>
  <si>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</si>
  <si>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</si>
  <si>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</si>
  <si>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</si>
  <si>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</si>
  <si>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</si>
  <si>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</si>
  <si>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</si>
  <si>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</si>
  <si>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</si>
  <si>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</si>
  <si>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</si>
  <si>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</si>
  <si>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</si>
  <si>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</si>
  <si>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</si>
  <si>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</si>
  <si>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</si>
  <si>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</si>
  <si>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</si>
  <si>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</si>
  <si>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</si>
  <si>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</si>
  <si>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</si>
  <si>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</si>
  <si>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</si>
  <si>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</si>
  <si>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</si>
  <si>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</si>
  <si>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</si>
  <si>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</si>
  <si>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</si>
  <si>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</si>
  <si>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</si>
  <si>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</si>
  <si>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</si>
  <si>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</si>
  <si>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</si>
  <si>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</si>
  <si>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</si>
  <si>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</si>
  <si>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</si>
  <si>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</si>
  <si>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</si>
  <si>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</si>
  <si>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</si>
  <si>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</si>
  <si>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</si>
  <si>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</si>
  <si>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</si>
  <si>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</si>
  <si>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</si>
  <si>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</si>
  <si>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</si>
  <si>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</si>
  <si>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</si>
  <si>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</si>
  <si>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</si>
  <si>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</si>
  <si>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</si>
  <si>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</si>
  <si>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</si>
  <si>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</si>
  <si>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</si>
  <si>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</si>
  <si>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</si>
  <si>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</si>
  <si>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</si>
  <si>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</si>
  <si>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</si>
  <si>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</si>
  <si>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</si>
  <si>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</si>
  <si>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</si>
  <si>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</si>
  <si>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</si>
  <si>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</si>
  <si>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</si>
  <si>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</si>
  <si>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</si>
  <si>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</si>
  <si>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</si>
  <si>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</si>
  <si>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</si>
  <si>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</si>
  <si>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</si>
  <si>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</si>
  <si>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</si>
  <si>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</si>
  <si>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</si>
  <si>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</si>
  <si>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</si>
  <si>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</si>
  <si>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</si>
  <si>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</si>
  <si>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</si>
  <si>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</si>
  <si>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</si>
  <si>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</si>
  <si>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</si>
  <si>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</si>
  <si>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</si>
  <si>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</si>
  <si>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</si>
  <si>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</si>
  <si>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</si>
  <si>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</si>
  <si>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</si>
  <si>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</si>
  <si>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</si>
  <si>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</si>
  <si>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</si>
  <si>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</si>
  <si>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</si>
  <si>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</si>
  <si>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</si>
  <si>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</si>
  <si>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</si>
  <si>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</si>
  <si>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</si>
  <si>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</si>
  <si>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</si>
  <si>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</si>
  <si>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</si>
  <si>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</si>
  <si>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</si>
  <si>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</si>
  <si>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</si>
  <si>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</si>
  <si>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</si>
  <si>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</si>
  <si>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</si>
  <si>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</si>
  <si>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</si>
  <si>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</si>
  <si>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</si>
  <si>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</si>
  <si>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</si>
  <si>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</si>
  <si>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</si>
  <si>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</si>
  <si>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</si>
  <si>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</si>
  <si>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</si>
  <si>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</si>
  <si>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</si>
  <si>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</si>
  <si>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</si>
  <si>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</si>
  <si>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</si>
  <si>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</si>
  <si>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</si>
  <si>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</si>
  <si>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</si>
  <si>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</si>
  <si>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</si>
  <si>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</si>
  <si>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</si>
  <si>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</si>
  <si>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</si>
  <si>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</si>
  <si>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</si>
  <si>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</si>
  <si>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</si>
  <si>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</si>
  <si>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</si>
  <si>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</si>
  <si>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</si>
  <si>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</si>
  <si>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</si>
  <si>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</si>
  <si>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</si>
  <si>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</si>
  <si>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</si>
  <si>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</si>
  <si>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</si>
  <si>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</si>
  <si>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</si>
  <si>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</si>
  <si>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</si>
  <si>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</si>
  <si>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</si>
  <si>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</si>
  <si>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</si>
  <si>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</si>
  <si>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</si>
  <si>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</si>
  <si>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</si>
  <si>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</si>
  <si>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</si>
  <si>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</si>
  <si>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</si>
  <si>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</si>
  <si>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</si>
  <si>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</si>
  <si>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</si>
  <si>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</si>
  <si>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</si>
  <si>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</si>
  <si>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</si>
  <si>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</si>
  <si>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</si>
  <si>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</si>
  <si>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</si>
  <si>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</si>
  <si>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</si>
  <si>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</si>
  <si>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</si>
  <si>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</si>
  <si>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</si>
  <si>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</si>
  <si>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</si>
  <si>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</si>
  <si>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</si>
  <si>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</si>
  <si>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</si>
  <si>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</si>
  <si>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</si>
  <si>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</si>
  <si>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</si>
  <si>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</si>
  <si>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</si>
  <si>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</si>
  <si>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</si>
  <si>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</si>
  <si>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</si>
  <si>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</si>
  <si>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</si>
  <si>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</si>
  <si>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</si>
  <si>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</si>
  <si>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</si>
  <si>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</si>
  <si>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</si>
  <si>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</si>
  <si>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</si>
  <si>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</si>
  <si>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</si>
  <si>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</si>
  <si>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</si>
  <si>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</si>
  <si>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</si>
  <si>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</si>
  <si>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</si>
  <si>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</si>
  <si>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</si>
  <si>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</si>
  <si>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</si>
  <si>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</si>
  <si>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</si>
  <si>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</si>
  <si>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</si>
  <si>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</si>
  <si>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</si>
  <si>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</si>
  <si>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</si>
  <si>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</si>
  <si>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</si>
  <si>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</si>
  <si>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</si>
  <si>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</si>
  <si>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</si>
  <si>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</si>
  <si>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</si>
  <si>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</si>
  <si>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</si>
  <si>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</si>
  <si>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</si>
  <si>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</si>
  <si>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</si>
  <si>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</si>
  <si>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</si>
  <si>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</si>
  <si>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</si>
  <si>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</si>
  <si>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</si>
  <si>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</si>
  <si>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</si>
  <si>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</si>
  <si>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</si>
  <si>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</si>
  <si>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</si>
  <si>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</si>
  <si>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</si>
  <si>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</si>
  <si>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</si>
  <si>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</si>
  <si>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</si>
  <si>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</si>
  <si>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</si>
  <si>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</si>
  <si>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</si>
  <si>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</si>
  <si>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</si>
  <si>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</si>
  <si>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</si>
  <si>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</si>
  <si>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</si>
  <si>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</si>
  <si>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</si>
  <si>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</si>
  <si>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</si>
  <si>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</si>
  <si>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</si>
  <si>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</si>
  <si>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</si>
  <si>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</si>
  <si>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</si>
  <si>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</si>
  <si>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</si>
  <si>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</si>
  <si>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</si>
  <si>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</si>
  <si>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</si>
  <si>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</si>
  <si>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</si>
  <si>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</si>
  <si>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</si>
  <si>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</si>
  <si>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</si>
  <si>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</si>
  <si>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</si>
  <si>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</si>
  <si>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</si>
  <si>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</si>
  <si>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</si>
  <si>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</si>
  <si>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</si>
  <si>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</si>
  <si>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</si>
  <si>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</si>
  <si>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</si>
  <si>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</si>
  <si>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</si>
  <si>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</si>
  <si>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</si>
  <si>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</si>
  <si>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</si>
  <si>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</si>
  <si>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</si>
  <si>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</si>
  <si>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</si>
  <si>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</si>
  <si>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</si>
  <si>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</si>
  <si>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</si>
  <si>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</si>
  <si>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</si>
  <si>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</si>
  <si>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</si>
  <si>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</si>
  <si>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</si>
  <si>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</si>
  <si>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</si>
  <si>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</si>
  <si>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</si>
  <si>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</si>
  <si>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</si>
  <si>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</si>
  <si>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</si>
  <si>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</si>
  <si>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</si>
  <si>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</si>
  <si>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</si>
  <si>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</si>
  <si>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</si>
  <si>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</si>
  <si>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</si>
  <si>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</si>
  <si>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</si>
  <si>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</si>
  <si>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</si>
  <si>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</si>
  <si>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</si>
  <si>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</si>
  <si>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</si>
  <si>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</si>
  <si>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</si>
  <si>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</si>
  <si>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</si>
  <si>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</si>
  <si>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</si>
  <si>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</si>
  <si>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</si>
  <si>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</si>
  <si>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</si>
  <si>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</si>
  <si>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</si>
  <si>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</si>
  <si>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</si>
  <si>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</si>
  <si>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</si>
  <si>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</si>
  <si>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</si>
  <si>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</si>
  <si>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</si>
  <si>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</si>
  <si>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</si>
  <si>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</si>
  <si>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</si>
  <si>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</si>
  <si>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</si>
  <si>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</si>
  <si>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</si>
  <si>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</si>
  <si>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</si>
  <si>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</si>
  <si>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</si>
  <si>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</si>
  <si>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</si>
  <si>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</si>
  <si>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</si>
  <si>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</si>
  <si>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</si>
  <si>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</si>
  <si>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</si>
  <si>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</si>
  <si>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</si>
  <si>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</si>
  <si>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</si>
  <si>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</si>
  <si>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</si>
  <si>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</si>
  <si>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</si>
  <si>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</si>
  <si>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</si>
  <si>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</si>
  <si>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</si>
  <si>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</si>
  <si>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</si>
  <si>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</si>
  <si>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</si>
  <si>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</si>
  <si>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</si>
  <si>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</si>
  <si>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</si>
  <si>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</si>
  <si>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</si>
  <si>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</si>
  <si>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</si>
  <si>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</si>
  <si>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</si>
  <si>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</si>
  <si>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</si>
  <si>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</si>
  <si>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</si>
  <si>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</si>
  <si>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</si>
  <si>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</si>
  <si>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</si>
  <si>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</si>
  <si>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</si>
  <si>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</si>
  <si>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</si>
  <si>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</si>
  <si>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</si>
  <si>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</si>
  <si>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</si>
  <si>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</si>
  <si>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</si>
  <si>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</si>
  <si>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</si>
  <si>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</si>
  <si>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</si>
  <si>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</si>
  <si>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</si>
  <si>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</si>
  <si>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</si>
  <si>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</si>
  <si>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</si>
  <si>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</si>
  <si>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</si>
  <si>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</si>
  <si>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</si>
  <si>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</si>
  <si>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</si>
  <si>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</si>
  <si>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</si>
  <si>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</si>
  <si>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</si>
  <si>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</si>
  <si>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</si>
  <si>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</si>
  <si>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</si>
  <si>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</si>
  <si>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</si>
  <si>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</si>
  <si>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</si>
  <si>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</si>
  <si>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</si>
  <si>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</si>
  <si>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</si>
  <si>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</si>
  <si>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</si>
  <si>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</si>
  <si>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</si>
  <si>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</si>
  <si>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</si>
  <si>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</si>
  <si>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</si>
  <si>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</si>
  <si>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</si>
  <si>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</si>
  <si>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</si>
  <si>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</si>
  <si>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</si>
  <si>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</si>
  <si>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</si>
  <si>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</si>
  <si>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</si>
  <si>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</si>
  <si>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</si>
  <si>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</si>
  <si>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</si>
  <si>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</si>
  <si>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</si>
  <si>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</si>
  <si>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</si>
  <si>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</si>
  <si>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</si>
  <si>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</si>
  <si>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</si>
  <si>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</si>
  <si>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</si>
  <si>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</si>
  <si>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</si>
  <si>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</si>
  <si>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</si>
  <si>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</si>
  <si>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</si>
  <si>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</si>
  <si>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</si>
  <si>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</si>
  <si>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</si>
  <si>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</si>
  <si>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</si>
  <si>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</si>
  <si>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</si>
  <si>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</si>
  <si>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</si>
  <si>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</si>
  <si>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</si>
  <si>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</si>
  <si>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</si>
  <si>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</si>
  <si>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</si>
  <si>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</si>
  <si>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</si>
  <si>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</si>
  <si>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</si>
  <si>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</si>
  <si>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</si>
  <si>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</si>
  <si>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</si>
  <si>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</si>
  <si>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</si>
  <si>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</si>
  <si>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</si>
  <si>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</si>
  <si>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</si>
  <si>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</si>
  <si>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</si>
  <si>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</si>
  <si>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</si>
  <si>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</si>
  <si>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</si>
  <si>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</si>
  <si>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</si>
  <si>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</si>
  <si>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</si>
  <si>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</si>
  <si>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</si>
  <si>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</si>
  <si>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</si>
  <si>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</si>
  <si>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</si>
  <si>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</si>
  <si>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</si>
  <si>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</si>
  <si>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</si>
  <si>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</si>
  <si>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</si>
  <si>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</si>
  <si>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</si>
  <si>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</si>
  <si>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</si>
  <si>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</si>
  <si>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</si>
  <si>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</si>
  <si>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</si>
  <si>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</si>
  <si>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</si>
  <si>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</si>
  <si>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</si>
  <si>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</si>
  <si>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</si>
  <si>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</si>
  <si>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</si>
  <si>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</si>
  <si>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</si>
  <si>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</si>
  <si>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</si>
  <si>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</si>
  <si>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</si>
  <si>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</si>
  <si>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</si>
  <si>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</si>
  <si>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</si>
  <si>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</si>
  <si>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</si>
  <si>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</si>
  <si>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</si>
  <si>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</si>
  <si>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</si>
  <si>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</si>
  <si>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</si>
  <si>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</si>
  <si>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</si>
  <si>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</si>
  <si>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</si>
  <si>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</si>
  <si>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</si>
  <si>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</si>
  <si>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</si>
  <si>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</si>
  <si>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</si>
  <si>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</si>
  <si>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</si>
  <si>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</si>
  <si>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</si>
  <si>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</si>
  <si>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</si>
  <si>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</si>
  <si>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</si>
  <si>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</si>
  <si>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</si>
  <si>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</si>
  <si>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</si>
  <si>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</si>
  <si>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</si>
  <si>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</si>
  <si>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</si>
  <si>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</si>
  <si>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</si>
  <si>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</si>
  <si>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</si>
  <si>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</si>
  <si>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</si>
  <si>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</si>
  <si>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</si>
  <si>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</si>
  <si>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</si>
  <si>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</si>
  <si>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</si>
  <si>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</si>
  <si>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</si>
  <si>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</si>
  <si>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</si>
  <si>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</si>
  <si>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</si>
  <si>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</si>
  <si>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</si>
  <si>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</si>
  <si>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</si>
  <si>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</si>
  <si>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</si>
  <si>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</si>
  <si>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</si>
  <si>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</si>
  <si>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</si>
  <si>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</si>
  <si>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</si>
  <si>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</si>
  <si>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</si>
  <si>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</si>
  <si>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</si>
  <si>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</si>
  <si>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</si>
  <si>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</si>
  <si>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</si>
  <si>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</si>
  <si>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</si>
  <si>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</si>
  <si>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</si>
  <si>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</si>
  <si>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</si>
  <si>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</si>
  <si>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</si>
  <si>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</si>
  <si>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</si>
  <si>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</si>
  <si>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</si>
  <si>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</si>
  <si>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</si>
  <si>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</si>
  <si>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</si>
  <si>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</si>
  <si>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</si>
  <si>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</si>
  <si>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</si>
  <si>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</si>
  <si>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</si>
  <si>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</si>
  <si>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</si>
  <si>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</si>
  <si>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</si>
  <si>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</si>
  <si>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</si>
  <si>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</si>
  <si>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</si>
  <si>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</si>
  <si>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П.ДЕНЕВА</t>
  </si>
  <si>
    <t xml:space="preserve">П.ДЕНЕВА </t>
  </si>
  <si>
    <t>Д.СТЕФАНОВ</t>
  </si>
  <si>
    <t>16.07.2018 Г.</t>
  </si>
  <si>
    <t>print</t>
  </si>
  <si>
    <t>b1164</t>
  </si>
  <si>
    <t>d1042</t>
  </si>
  <si>
    <t>c1336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</si>
</sst>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4" sqref="F12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997</v>
      </c>
      <c r="C1" s="1008"/>
      <c r="D1" s="1008"/>
      <c r="E1" s="1009"/>
      <c r="F1" s="1010" t="s">
        <v>980</v>
      </c>
      <c r="G1" s="1011" t="s">
        <v>998</v>
      </c>
      <c r="H1" s="1009"/>
      <c r="I1" s="1012" t="s">
        <v>999</v>
      </c>
      <c r="J1" s="1012"/>
      <c r="K1" s="1009"/>
      <c r="L1" s="1013" t="s">
        <v>1000</v>
      </c>
      <c r="M1" s="1009"/>
      <c r="N1" s="1014"/>
      <c r="O1" s="1009"/>
      <c r="P1" s="1015" t="s">
        <v>1001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4">
        <f>+OTCHET!B9</f>
        <v>0</v>
      </c>
      <c r="C2" s="1705"/>
      <c r="D2" s="1706"/>
      <c r="E2" s="1020"/>
      <c r="F2" s="1021">
        <f>+OTCHET!H9</f>
        <v>0</v>
      </c>
      <c r="G2" s="1022" t="str">
        <f>+OTCHET!F12</f>
        <v>5806</v>
      </c>
      <c r="H2" s="1023"/>
      <c r="I2" s="1707">
        <f>+OTCHET!H609</f>
        <v>0</v>
      </c>
      <c r="J2" s="1708"/>
      <c r="K2" s="1014"/>
      <c r="L2" s="1709">
        <f>OTCHET!H607</f>
        <v>0</v>
      </c>
      <c r="M2" s="1710"/>
      <c r="N2" s="1711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1002</v>
      </c>
      <c r="T2" s="1712">
        <f>+OTCHET!I9</f>
        <v>0</v>
      </c>
      <c r="U2" s="1713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1003</v>
      </c>
      <c r="C4" s="1032"/>
      <c r="D4" s="1032"/>
      <c r="E4" s="1033"/>
      <c r="F4" s="1032"/>
      <c r="G4" s="1034"/>
      <c r="H4" s="1034"/>
      <c r="I4" s="1034"/>
      <c r="J4" s="1034" t="s">
        <v>1004</v>
      </c>
      <c r="K4" s="1023"/>
      <c r="L4" s="1035">
        <f>+Q4</f>
        <v>2018</v>
      </c>
      <c r="M4" s="1036"/>
      <c r="N4" s="1036"/>
      <c r="O4" s="1024"/>
      <c r="P4" s="1037" t="s">
        <v>1004</v>
      </c>
      <c r="Q4" s="1035">
        <f>+OTCHET!C3</f>
        <v>2018</v>
      </c>
      <c r="R4" s="1027"/>
      <c r="S4" s="1714" t="s">
        <v>1005</v>
      </c>
      <c r="T4" s="1714"/>
      <c r="U4" s="1714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1006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43373</v>
      </c>
      <c r="M6" s="1020"/>
      <c r="N6" s="1045" t="s">
        <v>1007</v>
      </c>
      <c r="O6" s="1009"/>
      <c r="P6" s="1046">
        <f>OTCHET!F9</f>
        <v>43373</v>
      </c>
      <c r="Q6" s="1045" t="s">
        <v>1007</v>
      </c>
      <c r="R6" s="1047"/>
      <c r="S6" s="1715">
        <f>+Q4</f>
        <v>2018</v>
      </c>
      <c r="T6" s="1715"/>
      <c r="U6" s="1715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1008</v>
      </c>
      <c r="G8" s="1057" t="s">
        <v>1009</v>
      </c>
      <c r="H8" s="1020"/>
      <c r="I8" s="1058" t="s">
        <v>1010</v>
      </c>
      <c r="J8" s="1059" t="s">
        <v>1011</v>
      </c>
      <c r="K8" s="1020"/>
      <c r="L8" s="1060" t="s">
        <v>1012</v>
      </c>
      <c r="M8" s="1020"/>
      <c r="N8" s="1061" t="s">
        <v>1013</v>
      </c>
      <c r="O8" s="1062"/>
      <c r="P8" s="1063" t="s">
        <v>1014</v>
      </c>
      <c r="Q8" s="1064" t="s">
        <v>1015</v>
      </c>
      <c r="R8" s="1047"/>
      <c r="S8" s="1716" t="s">
        <v>984</v>
      </c>
      <c r="T8" s="1717"/>
      <c r="U8" s="1718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1016</v>
      </c>
      <c r="C9" s="1066"/>
      <c r="D9" s="1067"/>
      <c r="E9" s="1020"/>
      <c r="F9" s="1068">
        <f>+L4</f>
        <v>2018</v>
      </c>
      <c r="G9" s="1069">
        <f>+L6</f>
        <v>43373</v>
      </c>
      <c r="H9" s="1020"/>
      <c r="I9" s="1070">
        <f>+L4</f>
        <v>2018</v>
      </c>
      <c r="J9" s="1071">
        <f>+L6</f>
        <v>43373</v>
      </c>
      <c r="K9" s="1072"/>
      <c r="L9" s="1073">
        <f>+L6</f>
        <v>43373</v>
      </c>
      <c r="M9" s="1072"/>
      <c r="N9" s="1074">
        <f>+L6</f>
        <v>43373</v>
      </c>
      <c r="O9" s="1075"/>
      <c r="P9" s="1076">
        <f>+L4</f>
        <v>2018</v>
      </c>
      <c r="Q9" s="1074">
        <f>+L6</f>
        <v>43373</v>
      </c>
      <c r="R9" s="1047"/>
      <c r="S9" s="1719" t="s">
        <v>985</v>
      </c>
      <c r="T9" s="1720"/>
      <c r="U9" s="1721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1017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1018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1019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1019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1020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1020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1021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2" t="s">
        <v>1022</v>
      </c>
      <c r="T13" s="1723"/>
      <c r="U13" s="1724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1023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5" t="s">
        <v>2063</v>
      </c>
      <c r="T14" s="1726"/>
      <c r="U14" s="1727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2061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8" t="s">
        <v>2062</v>
      </c>
      <c r="T15" s="1729"/>
      <c r="U15" s="1730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1024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5" t="s">
        <v>1025</v>
      </c>
      <c r="T16" s="1726"/>
      <c r="U16" s="1727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1026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5" t="s">
        <v>1027</v>
      </c>
      <c r="T17" s="1726"/>
      <c r="U17" s="1727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1028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5" t="s">
        <v>1029</v>
      </c>
      <c r="T18" s="1726"/>
      <c r="U18" s="1727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1030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5" t="s">
        <v>1031</v>
      </c>
      <c r="T19" s="1726"/>
      <c r="U19" s="1727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1032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5" t="s">
        <v>1033</v>
      </c>
      <c r="T20" s="1726"/>
      <c r="U20" s="1727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1034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5" t="s">
        <v>1035</v>
      </c>
      <c r="T21" s="1726"/>
      <c r="U21" s="1727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1036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1" t="s">
        <v>2064</v>
      </c>
      <c r="T22" s="1732"/>
      <c r="U22" s="1733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1037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4" t="s">
        <v>1038</v>
      </c>
      <c r="T23" s="1735"/>
      <c r="U23" s="1736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1039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1039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1040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2" t="s">
        <v>1041</v>
      </c>
      <c r="T25" s="1723"/>
      <c r="U25" s="1724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1042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5" t="s">
        <v>1043</v>
      </c>
      <c r="T26" s="1726"/>
      <c r="U26" s="1727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1044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1" t="s">
        <v>1045</v>
      </c>
      <c r="T27" s="1732"/>
      <c r="U27" s="1733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1046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4" t="s">
        <v>1047</v>
      </c>
      <c r="T28" s="1735"/>
      <c r="U28" s="1736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1048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1049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1050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1051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1052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1053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4" t="s">
        <v>1054</v>
      </c>
      <c r="T35" s="1735"/>
      <c r="U35" s="1736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1055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7" t="s">
        <v>1056</v>
      </c>
      <c r="T36" s="1738"/>
      <c r="U36" s="1739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1057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0" t="s">
        <v>1058</v>
      </c>
      <c r="T37" s="1741"/>
      <c r="U37" s="1742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1059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3" t="s">
        <v>1060</v>
      </c>
      <c r="T38" s="1744"/>
      <c r="U38" s="1745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1061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4" t="s">
        <v>1062</v>
      </c>
      <c r="T40" s="1735"/>
      <c r="U40" s="1736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1063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1063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1064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2" t="s">
        <v>1065</v>
      </c>
      <c r="T42" s="1723"/>
      <c r="U42" s="1724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1066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5" t="s">
        <v>1067</v>
      </c>
      <c r="T43" s="1726"/>
      <c r="U43" s="1727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1068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5" t="s">
        <v>1069</v>
      </c>
      <c r="T44" s="1726"/>
      <c r="U44" s="1727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1070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1" t="s">
        <v>1071</v>
      </c>
      <c r="T45" s="1732"/>
      <c r="U45" s="1733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1072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4" t="s">
        <v>1073</v>
      </c>
      <c r="T46" s="1735"/>
      <c r="U46" s="1736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1074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6" t="s">
        <v>1075</v>
      </c>
      <c r="T48" s="1747"/>
      <c r="U48" s="1748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1076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1076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1077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1077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1078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32492</v>
      </c>
      <c r="K51" s="1096"/>
      <c r="L51" s="1103">
        <f>+IF($P$2=33,$Q51,0)</f>
        <v>0</v>
      </c>
      <c r="M51" s="1096"/>
      <c r="N51" s="1133">
        <f>+ROUND(+G51+J51+L51,0)</f>
        <v>32492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32492</v>
      </c>
      <c r="R51" s="1047"/>
      <c r="S51" s="1722" t="s">
        <v>1079</v>
      </c>
      <c r="T51" s="1723"/>
      <c r="U51" s="1724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1080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36</v>
      </c>
      <c r="K52" s="1096"/>
      <c r="L52" s="1121">
        <f>+IF($P$2=33,$Q52,0)</f>
        <v>0</v>
      </c>
      <c r="M52" s="1096"/>
      <c r="N52" s="1122">
        <f>+ROUND(+G52+J52+L52,0)</f>
        <v>36</v>
      </c>
      <c r="O52" s="1098"/>
      <c r="P52" s="1120">
        <f>+ROUND(+SUM(OTCHET!E218:E220),0)</f>
        <v>0</v>
      </c>
      <c r="Q52" s="1121">
        <f>+ROUND(+SUM(OTCHET!L218:L220),0)</f>
        <v>36</v>
      </c>
      <c r="R52" s="1047"/>
      <c r="S52" s="1725" t="s">
        <v>1081</v>
      </c>
      <c r="T52" s="1726"/>
      <c r="U52" s="1727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1082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5" t="s">
        <v>1083</v>
      </c>
      <c r="T53" s="1726"/>
      <c r="U53" s="1727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1084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121372</v>
      </c>
      <c r="K54" s="1096"/>
      <c r="L54" s="1121">
        <f>+IF($P$2=33,$Q54,0)</f>
        <v>0</v>
      </c>
      <c r="M54" s="1096"/>
      <c r="N54" s="1122">
        <f>+ROUND(+G54+J54+L54,0)</f>
        <v>121372</v>
      </c>
      <c r="O54" s="1098"/>
      <c r="P54" s="1120">
        <f>+ROUND(OTCHET!E188+OTCHET!E191,0)</f>
        <v>0</v>
      </c>
      <c r="Q54" s="1121">
        <f>+ROUND(OTCHET!L188+OTCHET!L191,0)</f>
        <v>121372</v>
      </c>
      <c r="R54" s="1047"/>
      <c r="S54" s="1725" t="s">
        <v>1085</v>
      </c>
      <c r="T54" s="1726"/>
      <c r="U54" s="1727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1086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23496</v>
      </c>
      <c r="K55" s="1096"/>
      <c r="L55" s="1121">
        <f>+IF($P$2=33,$Q55,0)</f>
        <v>0</v>
      </c>
      <c r="M55" s="1096"/>
      <c r="N55" s="1122">
        <f>+ROUND(+G55+J55+L55,0)</f>
        <v>23496</v>
      </c>
      <c r="O55" s="1098"/>
      <c r="P55" s="1120">
        <f>+ROUND(OTCHET!E197+OTCHET!E205,0)</f>
        <v>0</v>
      </c>
      <c r="Q55" s="1121">
        <f>+ROUND(OTCHET!L197+OTCHET!L205,0)</f>
        <v>23496</v>
      </c>
      <c r="R55" s="1047"/>
      <c r="S55" s="1731" t="s">
        <v>1087</v>
      </c>
      <c r="T55" s="1732"/>
      <c r="U55" s="1733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1088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177396</v>
      </c>
      <c r="K56" s="1096"/>
      <c r="L56" s="1209">
        <f>+ROUND(+SUM(L51:L55),0)</f>
        <v>0</v>
      </c>
      <c r="M56" s="1096"/>
      <c r="N56" s="1210">
        <f>+ROUND(+SUM(N51:N55),0)</f>
        <v>177396</v>
      </c>
      <c r="O56" s="1098"/>
      <c r="P56" s="1208">
        <f>+ROUND(+SUM(P51:P55),0)</f>
        <v>0</v>
      </c>
      <c r="Q56" s="1209">
        <f>+ROUND(+SUM(Q51:Q55),0)</f>
        <v>177396</v>
      </c>
      <c r="R56" s="1047"/>
      <c r="S56" s="1734" t="s">
        <v>1089</v>
      </c>
      <c r="T56" s="1735"/>
      <c r="U56" s="1736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1090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1090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1091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2" t="s">
        <v>1092</v>
      </c>
      <c r="T58" s="1723"/>
      <c r="U58" s="1724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1093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5" t="s">
        <v>1094</v>
      </c>
      <c r="T59" s="1726"/>
      <c r="U59" s="1727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1095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5" t="s">
        <v>1096</v>
      </c>
      <c r="T60" s="1726"/>
      <c r="U60" s="1727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1097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1" t="s">
        <v>1098</v>
      </c>
      <c r="T61" s="1732"/>
      <c r="U61" s="1733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1099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1100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1101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4" t="s">
        <v>1102</v>
      </c>
      <c r="T63" s="1735"/>
      <c r="U63" s="1736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1103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1103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1104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2" t="s">
        <v>1105</v>
      </c>
      <c r="T65" s="1723"/>
      <c r="U65" s="1724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1106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5" t="s">
        <v>1107</v>
      </c>
      <c r="T66" s="1726"/>
      <c r="U66" s="1727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1108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4" t="s">
        <v>1109</v>
      </c>
      <c r="T67" s="1735"/>
      <c r="U67" s="1736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1110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1110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1111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2" t="s">
        <v>1112</v>
      </c>
      <c r="T69" s="1723"/>
      <c r="U69" s="1724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1113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5" t="s">
        <v>1114</v>
      </c>
      <c r="T70" s="1726"/>
      <c r="U70" s="1727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1115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4" t="s">
        <v>1116</v>
      </c>
      <c r="T71" s="1735"/>
      <c r="U71" s="1736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1117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1117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1118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2" t="s">
        <v>1119</v>
      </c>
      <c r="T73" s="1723"/>
      <c r="U73" s="1724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1120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5" t="s">
        <v>1121</v>
      </c>
      <c r="T74" s="1726"/>
      <c r="U74" s="1727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1122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4" t="s">
        <v>1123</v>
      </c>
      <c r="T75" s="1735"/>
      <c r="U75" s="1736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1124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177396</v>
      </c>
      <c r="K77" s="1096"/>
      <c r="L77" s="1234">
        <f>+ROUND(L56+L63+L67+L71+L75,0)</f>
        <v>0</v>
      </c>
      <c r="M77" s="1096"/>
      <c r="N77" s="1235">
        <f>+ROUND(N56+N63+N67+N71+N75,0)</f>
        <v>177396</v>
      </c>
      <c r="O77" s="1098"/>
      <c r="P77" s="1232">
        <f>+ROUND(P56+P63+P67+P71+P75,0)</f>
        <v>0</v>
      </c>
      <c r="Q77" s="1233">
        <f>+ROUND(Q56+Q63+Q67+Q71+Q75,0)</f>
        <v>177396</v>
      </c>
      <c r="R77" s="1047"/>
      <c r="S77" s="1749" t="s">
        <v>1125</v>
      </c>
      <c r="T77" s="1750"/>
      <c r="U77" s="1751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1126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1126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1127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240665</v>
      </c>
      <c r="K79" s="1096"/>
      <c r="L79" s="1109">
        <f>+IF($P$2=33,$Q79,0)</f>
        <v>0</v>
      </c>
      <c r="M79" s="1096"/>
      <c r="N79" s="1110">
        <f>+ROUND(+G79+J79+L79,0)</f>
        <v>240665</v>
      </c>
      <c r="O79" s="1098"/>
      <c r="P79" s="1108">
        <f>+ROUND(OTCHET!E421,0)</f>
        <v>0</v>
      </c>
      <c r="Q79" s="1109">
        <f>+ROUND(OTCHET!L421,0)</f>
        <v>240665</v>
      </c>
      <c r="R79" s="1047"/>
      <c r="S79" s="1722" t="s">
        <v>1128</v>
      </c>
      <c r="T79" s="1723"/>
      <c r="U79" s="1724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1129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-46220</v>
      </c>
      <c r="K80" s="1096"/>
      <c r="L80" s="1121">
        <f>+IF($P$2=33,$Q80,0)</f>
        <v>0</v>
      </c>
      <c r="M80" s="1096"/>
      <c r="N80" s="1122">
        <f>+ROUND(+G80+J80+L80,0)</f>
        <v>-46220</v>
      </c>
      <c r="O80" s="1098"/>
      <c r="P80" s="1120">
        <f>+ROUND(OTCHET!E431,0)</f>
        <v>0</v>
      </c>
      <c r="Q80" s="1121">
        <f>+ROUND(OTCHET!L431,0)</f>
        <v>-46220</v>
      </c>
      <c r="R80" s="1047"/>
      <c r="S80" s="1725" t="s">
        <v>1130</v>
      </c>
      <c r="T80" s="1726"/>
      <c r="U80" s="1727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1131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194445</v>
      </c>
      <c r="K81" s="1096"/>
      <c r="L81" s="1243">
        <f>+ROUND(L79+L80,0)</f>
        <v>0</v>
      </c>
      <c r="M81" s="1096"/>
      <c r="N81" s="1244">
        <f>+ROUND(N79+N80,0)</f>
        <v>194445</v>
      </c>
      <c r="O81" s="1098"/>
      <c r="P81" s="1242">
        <f>+ROUND(P79+P80,0)</f>
        <v>0</v>
      </c>
      <c r="Q81" s="1243">
        <f>+ROUND(Q79+Q80,0)</f>
        <v>194445</v>
      </c>
      <c r="R81" s="1047"/>
      <c r="S81" s="1752" t="s">
        <v>1132</v>
      </c>
      <c r="T81" s="1753"/>
      <c r="U81" s="1754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5">
        <f>+IF(+SUM(F82:N82)=0,0,"Контрола: дефицит/излишък = финансиране с обратен знак (Г. + Д. = 0)")</f>
        <v>0</v>
      </c>
      <c r="C82" s="1756"/>
      <c r="D82" s="1757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1133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17049</v>
      </c>
      <c r="K83" s="1096"/>
      <c r="L83" s="1256">
        <f>+ROUND(L48,0)-ROUND(L77,0)+ROUND(L81,0)</f>
        <v>0</v>
      </c>
      <c r="M83" s="1096"/>
      <c r="N83" s="1257">
        <f>+ROUND(N48,0)-ROUND(N77,0)+ROUND(N81,0)</f>
        <v>17049</v>
      </c>
      <c r="O83" s="1258"/>
      <c r="P83" s="1255">
        <f>+ROUND(P48,0)-ROUND(P77,0)+ROUND(P81,0)</f>
        <v>0</v>
      </c>
      <c r="Q83" s="1256">
        <f>+ROUND(Q48,0)-ROUND(Q77,0)+ROUND(Q81,0)</f>
        <v>17049</v>
      </c>
      <c r="R83" s="1047"/>
      <c r="S83" s="1252" t="s">
        <v>1133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1134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-17049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-17049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-17049</v>
      </c>
      <c r="R84" s="1047"/>
      <c r="S84" s="1259" t="s">
        <v>1134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1135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1135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1136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1136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1137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2" t="s">
        <v>1138</v>
      </c>
      <c r="T87" s="1723"/>
      <c r="U87" s="1724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1139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5" t="s">
        <v>1140</v>
      </c>
      <c r="T88" s="1726"/>
      <c r="U88" s="1727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1141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4" t="s">
        <v>1142</v>
      </c>
      <c r="T89" s="1735"/>
      <c r="U89" s="1736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1143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1143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1144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2" t="s">
        <v>1145</v>
      </c>
      <c r="T91" s="1723"/>
      <c r="U91" s="1724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1146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5" t="s">
        <v>1147</v>
      </c>
      <c r="T92" s="1726"/>
      <c r="U92" s="1727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1148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5" t="s">
        <v>1149</v>
      </c>
      <c r="T93" s="1726"/>
      <c r="U93" s="1727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1150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1" t="s">
        <v>1151</v>
      </c>
      <c r="T94" s="1732"/>
      <c r="U94" s="1733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1152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4" t="s">
        <v>1153</v>
      </c>
      <c r="T95" s="1735"/>
      <c r="U95" s="1736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1154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1154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1155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2" t="s">
        <v>1156</v>
      </c>
      <c r="T97" s="1723"/>
      <c r="U97" s="1724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1157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5" t="s">
        <v>1158</v>
      </c>
      <c r="T98" s="1726"/>
      <c r="U98" s="1727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1159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4" t="s">
        <v>1160</v>
      </c>
      <c r="T99" s="1735"/>
      <c r="U99" s="1736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1161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6" t="s">
        <v>1162</v>
      </c>
      <c r="T101" s="1747"/>
      <c r="U101" s="1748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1163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1163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1164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1164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1165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2" t="s">
        <v>1166</v>
      </c>
      <c r="T104" s="1723"/>
      <c r="U104" s="1724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1167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5" t="s">
        <v>1168</v>
      </c>
      <c r="T105" s="1726"/>
      <c r="U105" s="1727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1169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4" t="s">
        <v>1170</v>
      </c>
      <c r="T106" s="1735"/>
      <c r="U106" s="1736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1171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1171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1172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8" t="s">
        <v>1173</v>
      </c>
      <c r="T108" s="1759"/>
      <c r="U108" s="1760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1174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1" t="s">
        <v>1175</v>
      </c>
      <c r="T109" s="1762"/>
      <c r="U109" s="1763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1176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4" t="s">
        <v>1177</v>
      </c>
      <c r="T110" s="1735"/>
      <c r="U110" s="1736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1178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1178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1179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2" t="s">
        <v>1180</v>
      </c>
      <c r="T112" s="1723"/>
      <c r="U112" s="1724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1181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5" t="s">
        <v>1182</v>
      </c>
      <c r="T113" s="1726"/>
      <c r="U113" s="1727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1183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4" t="s">
        <v>1184</v>
      </c>
      <c r="T114" s="1735"/>
      <c r="U114" s="1736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1185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1185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1186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2" t="s">
        <v>1187</v>
      </c>
      <c r="T116" s="1723"/>
      <c r="U116" s="1724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1188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5" t="s">
        <v>1189</v>
      </c>
      <c r="T117" s="1726"/>
      <c r="U117" s="1727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1190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4" t="s">
        <v>1191</v>
      </c>
      <c r="T118" s="1735"/>
      <c r="U118" s="1736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1192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9" t="s">
        <v>1193</v>
      </c>
      <c r="T120" s="1750"/>
      <c r="U120" s="1751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1194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1194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1195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2" t="s">
        <v>1196</v>
      </c>
      <c r="T122" s="1723"/>
      <c r="U122" s="1724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1197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17223</v>
      </c>
      <c r="K123" s="1096"/>
      <c r="L123" s="1121">
        <f>+IF($P$2=33,$Q123,0)</f>
        <v>0</v>
      </c>
      <c r="M123" s="1096"/>
      <c r="N123" s="1122">
        <f>+ROUND(+G123+J123+L123,0)</f>
        <v>17223</v>
      </c>
      <c r="O123" s="1098"/>
      <c r="P123" s="1120">
        <f>+ROUND(OTCHET!E526,0)</f>
        <v>0</v>
      </c>
      <c r="Q123" s="1121">
        <f>+ROUND(OTCHET!L526,0)</f>
        <v>17223</v>
      </c>
      <c r="R123" s="1047"/>
      <c r="S123" s="1372" t="s">
        <v>1198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1199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5" t="s">
        <v>1200</v>
      </c>
      <c r="T124" s="1726"/>
      <c r="U124" s="1727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2065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2066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1201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3" t="s">
        <v>1202</v>
      </c>
      <c r="T126" s="1774"/>
      <c r="U126" s="1775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1203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17223</v>
      </c>
      <c r="K127" s="1096"/>
      <c r="L127" s="1243">
        <f>+ROUND(+SUM(L122:L126),0)</f>
        <v>0</v>
      </c>
      <c r="M127" s="1096"/>
      <c r="N127" s="1244">
        <f>+ROUND(+SUM(N122:N126),0)</f>
        <v>17223</v>
      </c>
      <c r="O127" s="1098"/>
      <c r="P127" s="1242">
        <f>+ROUND(+SUM(P122:P126),0)</f>
        <v>0</v>
      </c>
      <c r="Q127" s="1243">
        <f>+ROUND(+SUM(Q122:Q126),0)</f>
        <v>17223</v>
      </c>
      <c r="R127" s="1047"/>
      <c r="S127" s="1752" t="s">
        <v>1204</v>
      </c>
      <c r="T127" s="1753"/>
      <c r="U127" s="1754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1205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1205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1206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2" t="s">
        <v>1207</v>
      </c>
      <c r="T129" s="1723"/>
      <c r="U129" s="1724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1208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5" t="s">
        <v>1209</v>
      </c>
      <c r="T130" s="1726"/>
      <c r="U130" s="1727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1210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34272</v>
      </c>
      <c r="K131" s="1096"/>
      <c r="L131" s="1121">
        <f>+IF($P$2=33,$Q131,0)</f>
        <v>0</v>
      </c>
      <c r="M131" s="1096"/>
      <c r="N131" s="1122">
        <f>+ROUND(+G131+J131+L131,0)</f>
        <v>34272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34272</v>
      </c>
      <c r="R131" s="1047"/>
      <c r="S131" s="1764" t="s">
        <v>1211</v>
      </c>
      <c r="T131" s="1765"/>
      <c r="U131" s="1766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1212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34272</v>
      </c>
      <c r="K132" s="1096"/>
      <c r="L132" s="1296">
        <f>+ROUND(+L131-L129-L130,0)</f>
        <v>0</v>
      </c>
      <c r="M132" s="1096"/>
      <c r="N132" s="1297">
        <f>+ROUND(+N131-N129-N130,0)</f>
        <v>34272</v>
      </c>
      <c r="O132" s="1098"/>
      <c r="P132" s="1295">
        <f>+ROUND(+P131-P129-P130,0)</f>
        <v>0</v>
      </c>
      <c r="Q132" s="1296">
        <f>+ROUND(+Q131-Q129-Q130,0)</f>
        <v>34272</v>
      </c>
      <c r="R132" s="1047"/>
      <c r="S132" s="1767" t="s">
        <v>1213</v>
      </c>
      <c r="T132" s="1768"/>
      <c r="U132" s="1769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70">
        <f>+IF(+SUM(F133:N133)=0,0,"Контрола: дефицит/излишък = финансиране с обратен знак (Г. + Д. = 0)")</f>
        <v>0</v>
      </c>
      <c r="C133" s="1770"/>
      <c r="D133" s="1770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1214</v>
      </c>
      <c r="C134" s="1304" t="str">
        <f>+OTCHET!B607</f>
        <v>16.07.2018 Г.</v>
      </c>
      <c r="D134" s="1248" t="s">
        <v>1215</v>
      </c>
      <c r="E134" s="1020"/>
      <c r="F134" s="1771"/>
      <c r="G134" s="1771"/>
      <c r="H134" s="1020"/>
      <c r="I134" s="1305" t="s">
        <v>1216</v>
      </c>
      <c r="J134" s="1306"/>
      <c r="K134" s="1020"/>
      <c r="L134" s="1771"/>
      <c r="M134" s="1771"/>
      <c r="N134" s="1771"/>
      <c r="O134" s="1300"/>
      <c r="P134" s="1772"/>
      <c r="Q134" s="1772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1217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1218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1219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1220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7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8">
      <selection activeCell="H33" sqref="H33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979</v>
      </c>
      <c r="F11" s="708">
        <f>OTCHET!F9</f>
        <v>43373</v>
      </c>
      <c r="G11" s="709" t="s">
        <v>980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776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7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77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8" t="s">
        <v>2040</v>
      </c>
      <c r="F17" s="1780" t="s">
        <v>2041</v>
      </c>
      <c r="G17" s="730" t="s">
        <v>1266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779"/>
      <c r="F18" s="1781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174</v>
      </c>
      <c r="F20" s="749" t="s">
        <v>175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849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854</v>
      </c>
      <c r="D38" s="847"/>
      <c r="E38" s="848">
        <f>E39+E43+E44+E46+SUM(E48:E52)+E55</f>
        <v>0</v>
      </c>
      <c r="F38" s="848">
        <f>F39+F43+F44+F46+SUM(F48:F52)+F55</f>
        <v>177396</v>
      </c>
      <c r="G38" s="849">
        <f>G39+G43+G44+G46+SUM(G48:G52)+G55</f>
        <v>177396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2045</v>
      </c>
      <c r="C39" s="942"/>
      <c r="D39" s="1674"/>
      <c r="E39" s="811">
        <f>SUM(E40:E42)</f>
        <v>0</v>
      </c>
      <c r="F39" s="811">
        <f>SUM(F40:F42)</f>
        <v>144868</v>
      </c>
      <c r="G39" s="812">
        <f>SUM(G40:G42)</f>
        <v>144868</v>
      </c>
      <c r="H39" s="813">
        <f>SUM(H40:H42)</f>
        <v>0</v>
      </c>
      <c r="I39" s="1413">
        <f>SUM(I40:I42)</f>
        <v>0</v>
      </c>
      <c r="J39" s="856"/>
      <c r="K39" s="814" t="s">
        <v>2046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2047</v>
      </c>
      <c r="C40" s="872" t="s">
        <v>851</v>
      </c>
      <c r="D40" s="873"/>
      <c r="E40" s="874">
        <f>OTCHET!E188</f>
        <v>0</v>
      </c>
      <c r="F40" s="874">
        <f aca="true" t="shared" si="1" ref="F40:F55">+G40+H40+I40</f>
        <v>40020</v>
      </c>
      <c r="G40" s="875">
        <f>OTCHET!I188</f>
        <v>40020</v>
      </c>
      <c r="H40" s="876">
        <f>OTCHET!J188</f>
        <v>0</v>
      </c>
      <c r="I40" s="1677">
        <f>OTCHET!K188</f>
        <v>0</v>
      </c>
      <c r="J40" s="856"/>
      <c r="K40" s="877" t="s">
        <v>851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2048</v>
      </c>
      <c r="C41" s="1679" t="s">
        <v>852</v>
      </c>
      <c r="D41" s="1678"/>
      <c r="E41" s="1680">
        <f>OTCHET!E191</f>
        <v>0</v>
      </c>
      <c r="F41" s="1680">
        <f t="shared" si="1"/>
        <v>81352</v>
      </c>
      <c r="G41" s="1681">
        <f>OTCHET!I191</f>
        <v>81352</v>
      </c>
      <c r="H41" s="1682">
        <f>OTCHET!J191</f>
        <v>0</v>
      </c>
      <c r="I41" s="1677">
        <f>OTCHET!K191</f>
        <v>0</v>
      </c>
      <c r="J41" s="856"/>
      <c r="K41" s="1689" t="s">
        <v>852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2049</v>
      </c>
      <c r="C42" s="1684" t="s">
        <v>66</v>
      </c>
      <c r="D42" s="1683"/>
      <c r="E42" s="1685">
        <f>+OTCHET!E197+OTCHET!E205</f>
        <v>0</v>
      </c>
      <c r="F42" s="1685">
        <f t="shared" si="1"/>
        <v>23496</v>
      </c>
      <c r="G42" s="1686">
        <f>+OTCHET!I197+OTCHET!I205</f>
        <v>23496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2050</v>
      </c>
      <c r="C43" s="858" t="s">
        <v>734</v>
      </c>
      <c r="D43" s="857"/>
      <c r="E43" s="816">
        <f>+OTCHET!E206+OTCHET!E224+OTCHET!E273</f>
        <v>0</v>
      </c>
      <c r="F43" s="816">
        <f t="shared" si="1"/>
        <v>32528</v>
      </c>
      <c r="G43" s="817">
        <f>+OTCHET!I206+OTCHET!I224+OTCHET!I273</f>
        <v>32528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2051</v>
      </c>
      <c r="C44" s="777" t="s">
        <v>853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2052</v>
      </c>
      <c r="C46" s="866" t="s">
        <v>735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735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2053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2060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2054</v>
      </c>
      <c r="C49" s="858" t="s">
        <v>367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2055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2056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2059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2057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2058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0</v>
      </c>
      <c r="F56" s="893">
        <f>+F57+F58+F62</f>
        <v>194445</v>
      </c>
      <c r="G56" s="894">
        <f>+G57+G58+G62</f>
        <v>194445</v>
      </c>
      <c r="H56" s="895">
        <f>+H57+H58+H62</f>
        <v>0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194445</v>
      </c>
      <c r="G58" s="903">
        <f>+OTCHET!I385+OTCHET!I393+OTCHET!I398+OTCHET!I401+OTCHET!I404+OTCHET!I407+OTCHET!I408+OTCHET!I411+OTCHET!I424+OTCHET!I425+OTCHET!I426+OTCHET!I427+OTCHET!I428</f>
        <v>194445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-46220</v>
      </c>
      <c r="G59" s="907">
        <f>+OTCHET!I424+OTCHET!I425+OTCHET!I426+OTCHET!I427+OTCHET!I428</f>
        <v>-46220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724</v>
      </c>
      <c r="C62" s="839" t="s">
        <v>855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855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989</v>
      </c>
      <c r="C64" s="927"/>
      <c r="D64" s="927"/>
      <c r="E64" s="928">
        <f>+E22-E38+E56-E63</f>
        <v>0</v>
      </c>
      <c r="F64" s="928">
        <f>+F22-F38+F56-F63</f>
        <v>17049</v>
      </c>
      <c r="G64" s="929">
        <f>+G22-G38+G56-G63</f>
        <v>17049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-17049</v>
      </c>
      <c r="G66" s="939">
        <f>SUM(+G68+G76+G77+G84+G85+G86+G89+G90+G91+G92+G93+G94+G95)</f>
        <v>-17049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856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856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990</v>
      </c>
      <c r="C72" s="957" t="s">
        <v>857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857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858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858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991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992</v>
      </c>
      <c r="C84" s="866" t="s">
        <v>859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859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993</v>
      </c>
      <c r="C85" s="858" t="s">
        <v>860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860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866</v>
      </c>
      <c r="C86" s="777" t="s">
        <v>317</v>
      </c>
      <c r="D86" s="859"/>
      <c r="E86" s="906">
        <f>+E87+E88</f>
        <v>0</v>
      </c>
      <c r="F86" s="906">
        <f>+F87+F88</f>
        <v>17223</v>
      </c>
      <c r="G86" s="907">
        <f>+G87+G88</f>
        <v>17223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865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0</v>
      </c>
      <c r="F88" s="964">
        <f t="shared" si="5"/>
        <v>17223</v>
      </c>
      <c r="G88" s="965">
        <f>+OTCHET!I523+OTCHET!I526+OTCHET!I546</f>
        <v>17223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725</v>
      </c>
      <c r="C89" s="866" t="s">
        <v>861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861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864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863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-34272</v>
      </c>
      <c r="G91" s="817">
        <f>+OTCHET!I575+OTCHET!I576+OTCHET!I577+OTCHET!I578+OTCHET!I579+OTCHET!I580+OTCHET!I581</f>
        <v>-34272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862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994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842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843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844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845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846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844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845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887490574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995</v>
      </c>
      <c r="C108" s="993"/>
      <c r="D108" s="993"/>
      <c r="E108" s="994"/>
      <c r="F108" s="994"/>
      <c r="G108" s="1782" t="s">
        <v>996</v>
      </c>
      <c r="H108" s="1782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885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3" t="str">
        <f>+OTCHET!D605</f>
        <v>П.ДЕНЕВА</v>
      </c>
      <c r="F110" s="1783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883</v>
      </c>
      <c r="C113" s="987"/>
      <c r="D113" s="987"/>
      <c r="E113" s="998"/>
      <c r="F113" s="998"/>
      <c r="G113" s="690"/>
      <c r="H113" s="1000" t="s">
        <v>886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3" t="str">
        <f>+OTCHET!G602</f>
        <v>П.ДЕНЕВА </v>
      </c>
      <c r="F114" s="1783"/>
      <c r="G114" s="1003"/>
      <c r="H114" s="690"/>
      <c r="I114" s="1375" t="str">
        <f>+OTCHET!G605</f>
        <v>Д.СТЕФАНОВ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5"/>
  <sheetViews>
    <sheetView zoomScale="75" zoomScaleNormal="75" zoomScalePageLayoutView="0" workbookViewId="0" topLeftCell="B157">
      <selection activeCell="J640" sqref="J64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43101</v>
      </c>
      <c r="F9" s="116">
        <v>43373</v>
      </c>
      <c r="G9" s="113"/>
      <c r="H9" s="1416"/>
      <c r="I9" s="1874"/>
      <c r="J9" s="1875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76" t="s">
        <v>978</v>
      </c>
      <c r="J10" s="187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7"/>
      <c r="J11" s="1877"/>
      <c r="K11" s="113"/>
      <c r="L11" s="113"/>
      <c r="M11" s="7">
        <v>1</v>
      </c>
      <c r="N11" s="108"/>
    </row>
    <row r="12" spans="2:14" ht="27" customHeight="1">
      <c r="B12" s="1832" t="str">
        <f>VLOOKUP(F12,PRBK,2,FALSE)</f>
        <v>Крушари</v>
      </c>
      <c r="C12" s="1833"/>
      <c r="D12" s="1834"/>
      <c r="E12" s="118" t="s">
        <v>972</v>
      </c>
      <c r="F12" s="1586" t="s">
        <v>1448</v>
      </c>
      <c r="G12" s="113"/>
      <c r="H12" s="114"/>
      <c r="I12" s="1877"/>
      <c r="J12" s="1877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808" t="s">
        <v>2030</v>
      </c>
      <c r="F19" s="1809"/>
      <c r="G19" s="1809"/>
      <c r="H19" s="1810"/>
      <c r="I19" s="1819" t="s">
        <v>2031</v>
      </c>
      <c r="J19" s="1820"/>
      <c r="K19" s="1820"/>
      <c r="L19" s="1821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598" t="s">
        <v>974</v>
      </c>
      <c r="J20" s="1599" t="s">
        <v>975</v>
      </c>
      <c r="K20" s="1600" t="s">
        <v>976</v>
      </c>
      <c r="L20" s="1417" t="s">
        <v>977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8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471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1994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1995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1996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473</v>
      </c>
      <c r="D28" s="1826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127</v>
      </c>
      <c r="D33" s="1826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1997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1265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2042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869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903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905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745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746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1998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1999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915</v>
      </c>
      <c r="C170" s="209" t="s">
        <v>747</v>
      </c>
      <c r="D170" s="210" t="s">
        <v>916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2007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5" t="str">
        <f>$B$7</f>
        <v>ОТЧЕТНИ ДАННИ ПО ЕБК ЗА СМЕТКИТЕ ЗА СРЕДСТВАТА ОТ ЕВРОПЕЙСКИЯ СЪЮЗ - КСФ</v>
      </c>
      <c r="C175" s="1836"/>
      <c r="D175" s="183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2">
        <f>$B$9</f>
        <v>0</v>
      </c>
      <c r="C177" s="1803"/>
      <c r="D177" s="1804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2" t="str">
        <f>$B$12</f>
        <v>Крушари</v>
      </c>
      <c r="C180" s="1833"/>
      <c r="D180" s="1834"/>
      <c r="E180" s="232" t="s">
        <v>897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748</v>
      </c>
      <c r="E184" s="1808" t="s">
        <v>2032</v>
      </c>
      <c r="F184" s="1809"/>
      <c r="G184" s="1809"/>
      <c r="H184" s="1810"/>
      <c r="I184" s="1811" t="s">
        <v>2033</v>
      </c>
      <c r="J184" s="1812"/>
      <c r="K184" s="1812"/>
      <c r="L184" s="181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683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4" t="s">
        <v>750</v>
      </c>
      <c r="D188" s="1815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40020</v>
      </c>
      <c r="J188" s="276">
        <f t="shared" si="42"/>
        <v>0</v>
      </c>
      <c r="K188" s="277">
        <f t="shared" si="42"/>
        <v>0</v>
      </c>
      <c r="L188" s="274">
        <f t="shared" si="42"/>
        <v>40020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751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35396</v>
      </c>
      <c r="J189" s="284">
        <f t="shared" si="44"/>
        <v>0</v>
      </c>
      <c r="K189" s="285">
        <f t="shared" si="44"/>
        <v>0</v>
      </c>
      <c r="L189" s="282">
        <f t="shared" si="44"/>
        <v>35396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4624</v>
      </c>
      <c r="J190" s="290">
        <f t="shared" si="44"/>
        <v>0</v>
      </c>
      <c r="K190" s="291">
        <f t="shared" si="44"/>
        <v>0</v>
      </c>
      <c r="L190" s="288">
        <f t="shared" si="44"/>
        <v>4624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94" t="s">
        <v>753</v>
      </c>
      <c r="D191" s="179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81352</v>
      </c>
      <c r="J191" s="276">
        <f t="shared" si="45"/>
        <v>0</v>
      </c>
      <c r="K191" s="277">
        <f t="shared" si="45"/>
        <v>0</v>
      </c>
      <c r="L191" s="274">
        <f t="shared" si="45"/>
        <v>81352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65232</v>
      </c>
      <c r="J192" s="284">
        <f t="shared" si="46"/>
        <v>0</v>
      </c>
      <c r="K192" s="285">
        <f t="shared" si="46"/>
        <v>0</v>
      </c>
      <c r="L192" s="282">
        <f t="shared" si="46"/>
        <v>65232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16120</v>
      </c>
      <c r="J193" s="298">
        <f t="shared" si="46"/>
        <v>0</v>
      </c>
      <c r="K193" s="299">
        <f t="shared" si="46"/>
        <v>0</v>
      </c>
      <c r="L193" s="296">
        <f t="shared" si="46"/>
        <v>16120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6" t="s">
        <v>194</v>
      </c>
      <c r="D197" s="179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23496</v>
      </c>
      <c r="J197" s="276">
        <f t="shared" si="47"/>
        <v>0</v>
      </c>
      <c r="K197" s="277">
        <f t="shared" si="47"/>
        <v>0</v>
      </c>
      <c r="L197" s="274">
        <f t="shared" si="47"/>
        <v>23496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13781</v>
      </c>
      <c r="J198" s="284">
        <f t="shared" si="48"/>
        <v>0</v>
      </c>
      <c r="K198" s="285">
        <f t="shared" si="48"/>
        <v>0</v>
      </c>
      <c r="L198" s="282">
        <f t="shared" si="48"/>
        <v>13781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1419</v>
      </c>
      <c r="J199" s="298">
        <f t="shared" si="48"/>
        <v>0</v>
      </c>
      <c r="K199" s="299">
        <f t="shared" si="48"/>
        <v>0</v>
      </c>
      <c r="L199" s="296">
        <f t="shared" si="48"/>
        <v>1419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5681</v>
      </c>
      <c r="J201" s="298">
        <f t="shared" si="48"/>
        <v>0</v>
      </c>
      <c r="K201" s="299">
        <f t="shared" si="48"/>
        <v>0</v>
      </c>
      <c r="L201" s="296">
        <f t="shared" si="48"/>
        <v>5681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2615</v>
      </c>
      <c r="J202" s="298">
        <f t="shared" si="48"/>
        <v>0</v>
      </c>
      <c r="K202" s="299">
        <f t="shared" si="48"/>
        <v>0</v>
      </c>
      <c r="L202" s="296">
        <f t="shared" si="48"/>
        <v>2615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8" t="s">
        <v>199</v>
      </c>
      <c r="D205" s="179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4" t="s">
        <v>200</v>
      </c>
      <c r="D206" s="179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32528</v>
      </c>
      <c r="J206" s="276">
        <f t="shared" si="49"/>
        <v>0</v>
      </c>
      <c r="K206" s="277">
        <f t="shared" si="49"/>
        <v>0</v>
      </c>
      <c r="L206" s="311">
        <f t="shared" si="49"/>
        <v>32528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20418</v>
      </c>
      <c r="J207" s="284">
        <f t="shared" si="50"/>
        <v>0</v>
      </c>
      <c r="K207" s="285">
        <f t="shared" si="50"/>
        <v>0</v>
      </c>
      <c r="L207" s="282">
        <f t="shared" si="50"/>
        <v>20418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1804</v>
      </c>
      <c r="J210" s="298">
        <f t="shared" si="50"/>
        <v>0</v>
      </c>
      <c r="K210" s="299">
        <f t="shared" si="50"/>
        <v>0</v>
      </c>
      <c r="L210" s="296">
        <f t="shared" si="50"/>
        <v>1804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9015</v>
      </c>
      <c r="J211" s="298">
        <f t="shared" si="50"/>
        <v>0</v>
      </c>
      <c r="K211" s="299">
        <f t="shared" si="50"/>
        <v>0</v>
      </c>
      <c r="L211" s="296">
        <f t="shared" si="50"/>
        <v>9015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366</v>
      </c>
      <c r="J212" s="317">
        <f t="shared" si="50"/>
        <v>0</v>
      </c>
      <c r="K212" s="318">
        <f t="shared" si="50"/>
        <v>0</v>
      </c>
      <c r="L212" s="315">
        <f t="shared" si="50"/>
        <v>366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889</v>
      </c>
      <c r="J213" s="323">
        <f t="shared" si="50"/>
        <v>0</v>
      </c>
      <c r="K213" s="324">
        <f t="shared" si="50"/>
        <v>0</v>
      </c>
      <c r="L213" s="321">
        <f t="shared" si="50"/>
        <v>889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36</v>
      </c>
      <c r="J218" s="323">
        <f t="shared" si="51"/>
        <v>0</v>
      </c>
      <c r="K218" s="324">
        <f t="shared" si="51"/>
        <v>0</v>
      </c>
      <c r="L218" s="321">
        <f t="shared" si="51"/>
        <v>36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6" t="s">
        <v>274</v>
      </c>
      <c r="D224" s="178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6" t="s">
        <v>728</v>
      </c>
      <c r="D228" s="178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6" t="s">
        <v>219</v>
      </c>
      <c r="D234" s="178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6" t="s">
        <v>221</v>
      </c>
      <c r="D237" s="178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2" t="s">
        <v>222</v>
      </c>
      <c r="D238" s="179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2" t="s">
        <v>223</v>
      </c>
      <c r="D239" s="179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2" t="s">
        <v>1670</v>
      </c>
      <c r="D240" s="179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6" t="s">
        <v>224</v>
      </c>
      <c r="D241" s="178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6" t="s">
        <v>236</v>
      </c>
      <c r="D257" s="178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6" t="s">
        <v>237</v>
      </c>
      <c r="D258" s="178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6" t="s">
        <v>238</v>
      </c>
      <c r="D259" s="178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6" t="s">
        <v>239</v>
      </c>
      <c r="D260" s="178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6" t="s">
        <v>1675</v>
      </c>
      <c r="D267" s="178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6" t="s">
        <v>1672</v>
      </c>
      <c r="D271" s="178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6" t="s">
        <v>1673</v>
      </c>
      <c r="D272" s="178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2" t="s">
        <v>249</v>
      </c>
      <c r="D273" s="179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6" t="s">
        <v>275</v>
      </c>
      <c r="D274" s="178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4" t="s">
        <v>250</v>
      </c>
      <c r="D277" s="178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4" t="s">
        <v>251</v>
      </c>
      <c r="D278" s="178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4" t="s">
        <v>631</v>
      </c>
      <c r="D286" s="178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4" t="s">
        <v>691</v>
      </c>
      <c r="D289" s="178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6" t="s">
        <v>692</v>
      </c>
      <c r="D290" s="178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922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0" t="s">
        <v>700</v>
      </c>
      <c r="D299" s="179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915</v>
      </c>
      <c r="C303" s="394" t="s">
        <v>747</v>
      </c>
      <c r="D303" s="395" t="s">
        <v>923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177396</v>
      </c>
      <c r="J303" s="398">
        <f t="shared" si="79"/>
        <v>0</v>
      </c>
      <c r="K303" s="399">
        <f t="shared" si="79"/>
        <v>0</v>
      </c>
      <c r="L303" s="396">
        <f t="shared" si="79"/>
        <v>177396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38"/>
      <c r="D308" s="183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9"/>
      <c r="C310" s="1838"/>
      <c r="D310" s="183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9"/>
      <c r="C313" s="1838"/>
      <c r="D313" s="183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0"/>
      <c r="C346" s="1840"/>
      <c r="D346" s="184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5" t="str">
        <f>$B$7</f>
        <v>ОТЧЕТНИ ДАННИ ПО ЕБК ЗА СМЕТКИТЕ ЗА СРЕДСТВАТА ОТ ЕВРОПЕЙСКИЯ СЪЮЗ - КСФ</v>
      </c>
      <c r="C350" s="1845"/>
      <c r="D350" s="184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896</v>
      </c>
      <c r="F351" s="407" t="s">
        <v>841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2">
        <f>$B$9</f>
        <v>0</v>
      </c>
      <c r="C352" s="1803"/>
      <c r="D352" s="1804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2" t="str">
        <f>$B$12</f>
        <v>Крушари</v>
      </c>
      <c r="C355" s="1833"/>
      <c r="D355" s="1834"/>
      <c r="E355" s="411" t="s">
        <v>897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924</v>
      </c>
      <c r="E359" s="1822" t="s">
        <v>2034</v>
      </c>
      <c r="F359" s="1823"/>
      <c r="G359" s="1823"/>
      <c r="H359" s="1824"/>
      <c r="I359" s="419" t="s">
        <v>2035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683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925</v>
      </c>
      <c r="C361" s="431"/>
      <c r="D361" s="432" t="s">
        <v>684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3" t="s">
        <v>278</v>
      </c>
      <c r="D363" s="1844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41" t="s">
        <v>289</v>
      </c>
      <c r="D377" s="1842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926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927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928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929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930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1992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41" t="s">
        <v>311</v>
      </c>
      <c r="D385" s="1842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41" t="s">
        <v>255</v>
      </c>
      <c r="D390" s="1842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41" t="s">
        <v>256</v>
      </c>
      <c r="D393" s="1842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703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704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41" t="s">
        <v>258</v>
      </c>
      <c r="D398" s="1842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1993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41" t="s">
        <v>259</v>
      </c>
      <c r="D401" s="1842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240665</v>
      </c>
      <c r="J401" s="1650">
        <f t="shared" si="92"/>
        <v>0</v>
      </c>
      <c r="K401" s="446">
        <f>SUM(K402:K403)</f>
        <v>0</v>
      </c>
      <c r="L401" s="1379">
        <f t="shared" si="92"/>
        <v>240665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1993</v>
      </c>
      <c r="E402" s="1609">
        <f t="shared" si="84"/>
        <v>0</v>
      </c>
      <c r="F402" s="152"/>
      <c r="G402" s="1642"/>
      <c r="H402" s="1613">
        <v>0</v>
      </c>
      <c r="I402" s="152">
        <v>240665</v>
      </c>
      <c r="J402" s="1642"/>
      <c r="K402" s="1648">
        <v>0</v>
      </c>
      <c r="L402" s="1380">
        <f>I402+J402+K402</f>
        <v>240665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41" t="s">
        <v>931</v>
      </c>
      <c r="D404" s="1842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41" t="s">
        <v>686</v>
      </c>
      <c r="D407" s="1842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41" t="s">
        <v>687</v>
      </c>
      <c r="D408" s="1842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41" t="s">
        <v>705</v>
      </c>
      <c r="D411" s="1842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706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41" t="s">
        <v>262</v>
      </c>
      <c r="D414" s="1842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707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688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932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708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709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915</v>
      </c>
      <c r="C421" s="495" t="s">
        <v>747</v>
      </c>
      <c r="D421" s="496" t="s">
        <v>933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240665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240665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934</v>
      </c>
      <c r="C422" s="500"/>
      <c r="D422" s="501" t="s">
        <v>685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41" t="s">
        <v>773</v>
      </c>
      <c r="D424" s="1842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41" t="s">
        <v>710</v>
      </c>
      <c r="D425" s="1842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41" t="s">
        <v>263</v>
      </c>
      <c r="D426" s="1842"/>
      <c r="E426" s="1379">
        <f>F426+G426+H426</f>
        <v>0</v>
      </c>
      <c r="F426" s="1625"/>
      <c r="G426" s="1626"/>
      <c r="H426" s="1476">
        <v>0</v>
      </c>
      <c r="I426" s="1625">
        <v>-46220</v>
      </c>
      <c r="J426" s="1626"/>
      <c r="K426" s="1476">
        <v>0</v>
      </c>
      <c r="L426" s="1379">
        <f>I426+J426+K426</f>
        <v>-46220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41" t="s">
        <v>689</v>
      </c>
      <c r="D427" s="1842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41" t="s">
        <v>935</v>
      </c>
      <c r="D428" s="1842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711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936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915</v>
      </c>
      <c r="C431" s="511" t="s">
        <v>747</v>
      </c>
      <c r="D431" s="512" t="s">
        <v>937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-46220</v>
      </c>
      <c r="J431" s="515">
        <f t="shared" si="100"/>
        <v>0</v>
      </c>
      <c r="K431" s="516">
        <f t="shared" si="100"/>
        <v>0</v>
      </c>
      <c r="L431" s="513">
        <f t="shared" si="100"/>
        <v>-46220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8" t="str">
        <f>$B$7</f>
        <v>ОТЧЕТНИ ДАННИ ПО ЕБК ЗА СМЕТКИТЕ ЗА СРЕДСТВАТА ОТ ЕВРОПЕЙСКИЯ СЪЮЗ - КСФ</v>
      </c>
      <c r="C435" s="1849"/>
      <c r="D435" s="1849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896</v>
      </c>
      <c r="F436" s="407" t="s">
        <v>841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2">
        <f>$B$9</f>
        <v>0</v>
      </c>
      <c r="C437" s="1803"/>
      <c r="D437" s="1804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2" t="str">
        <f>$B$12</f>
        <v>Крушари</v>
      </c>
      <c r="C440" s="1833"/>
      <c r="D440" s="1834"/>
      <c r="E440" s="411" t="s">
        <v>897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8" t="s">
        <v>2036</v>
      </c>
      <c r="F444" s="1809"/>
      <c r="G444" s="1809"/>
      <c r="H444" s="1810"/>
      <c r="I444" s="523" t="s">
        <v>2037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892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894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17049</v>
      </c>
      <c r="J447" s="548">
        <f t="shared" si="103"/>
        <v>0</v>
      </c>
      <c r="K447" s="549">
        <f t="shared" si="103"/>
        <v>0</v>
      </c>
      <c r="L447" s="550">
        <f t="shared" si="103"/>
        <v>17049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895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-17049</v>
      </c>
      <c r="J448" s="555">
        <f t="shared" si="104"/>
        <v>0</v>
      </c>
      <c r="K448" s="556">
        <f t="shared" si="104"/>
        <v>0</v>
      </c>
      <c r="L448" s="557">
        <f>+L599</f>
        <v>-17049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00" t="str">
        <f>$B$7</f>
        <v>ОТЧЕТНИ ДАННИ ПО ЕБК ЗА СМЕТКИТЕ ЗА СРЕДСТВАТА ОТ ЕВРОПЕЙСКИЯ СЪЮЗ - КСФ</v>
      </c>
      <c r="C451" s="1801"/>
      <c r="D451" s="180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896</v>
      </c>
      <c r="F452" s="407" t="s">
        <v>841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2">
        <f>$B$9</f>
        <v>0</v>
      </c>
      <c r="C453" s="1803"/>
      <c r="D453" s="1804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2" t="str">
        <f>$B$12</f>
        <v>Крушари</v>
      </c>
      <c r="C456" s="1833"/>
      <c r="D456" s="1834"/>
      <c r="E456" s="411" t="s">
        <v>897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19"/>
    </row>
    <row r="460" spans="1:14" ht="22.5" customHeight="1">
      <c r="A460" s="23"/>
      <c r="B460" s="562" t="s">
        <v>938</v>
      </c>
      <c r="C460" s="563"/>
      <c r="D460" s="564"/>
      <c r="E460" s="1816" t="s">
        <v>2038</v>
      </c>
      <c r="F460" s="1817"/>
      <c r="G460" s="1817"/>
      <c r="H460" s="1818"/>
      <c r="I460" s="565" t="s">
        <v>2039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469</v>
      </c>
      <c r="D461" s="570" t="s">
        <v>683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701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6" t="s">
        <v>774</v>
      </c>
      <c r="D463" s="1847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690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775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776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3" t="s">
        <v>777</v>
      </c>
      <c r="D467" s="1863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778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779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3" t="s">
        <v>2010</v>
      </c>
      <c r="D470" s="1863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2011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2012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6" t="s">
        <v>780</v>
      </c>
      <c r="D473" s="1847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781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782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783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784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785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786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4" t="s">
        <v>787</v>
      </c>
      <c r="D480" s="1865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788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789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2" t="s">
        <v>939</v>
      </c>
      <c r="D483" s="1852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790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791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792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793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794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795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796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940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941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942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943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293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5" t="s">
        <v>944</v>
      </c>
      <c r="D499" s="1856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296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297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5" t="s">
        <v>24</v>
      </c>
      <c r="D504" s="1856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7" t="s">
        <v>945</v>
      </c>
      <c r="D505" s="1857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2" t="s">
        <v>33</v>
      </c>
      <c r="D514" s="1852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2" t="s">
        <v>37</v>
      </c>
      <c r="D518" s="1852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475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2" t="s">
        <v>946</v>
      </c>
      <c r="D523" s="185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5" t="s">
        <v>947</v>
      </c>
      <c r="D526" s="1851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17223</v>
      </c>
      <c r="J526" s="581">
        <f t="shared" si="125"/>
        <v>0</v>
      </c>
      <c r="K526" s="582">
        <f t="shared" si="125"/>
        <v>0</v>
      </c>
      <c r="L526" s="579">
        <f t="shared" si="125"/>
        <v>17223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948</v>
      </c>
      <c r="E529" s="1388">
        <f t="shared" si="126"/>
        <v>0</v>
      </c>
      <c r="F529" s="158"/>
      <c r="G529" s="159"/>
      <c r="H529" s="586">
        <v>0</v>
      </c>
      <c r="I529" s="158">
        <v>17223</v>
      </c>
      <c r="J529" s="159"/>
      <c r="K529" s="586">
        <v>0</v>
      </c>
      <c r="L529" s="1388">
        <f t="shared" si="121"/>
        <v>17223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301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3" t="s">
        <v>315</v>
      </c>
      <c r="D533" s="1854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811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812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712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2" t="s">
        <v>949</v>
      </c>
      <c r="D537" s="1852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8" t="s">
        <v>950</v>
      </c>
      <c r="D538" s="185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480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481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0" t="s">
        <v>951</v>
      </c>
      <c r="D543" s="1851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2" t="s">
        <v>952</v>
      </c>
      <c r="D546" s="1852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813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485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814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815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486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820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821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822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823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824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825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826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827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953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954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955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956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957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958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959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960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0" t="s">
        <v>961</v>
      </c>
      <c r="D568" s="1850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-34272</v>
      </c>
      <c r="J568" s="581">
        <f t="shared" si="133"/>
        <v>0</v>
      </c>
      <c r="K568" s="582">
        <f t="shared" si="133"/>
        <v>0</v>
      </c>
      <c r="L568" s="579">
        <f t="shared" si="133"/>
        <v>-34272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828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829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871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872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830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831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832</v>
      </c>
      <c r="E575" s="1394">
        <f t="shared" si="129"/>
        <v>0</v>
      </c>
      <c r="F575" s="152"/>
      <c r="G575" s="153"/>
      <c r="H575" s="1664">
        <v>0</v>
      </c>
      <c r="I575" s="152">
        <v>-34272</v>
      </c>
      <c r="J575" s="153"/>
      <c r="K575" s="1664">
        <v>0</v>
      </c>
      <c r="L575" s="1394">
        <f t="shared" si="134"/>
        <v>-34272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833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873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874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835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836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837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962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963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964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965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838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0" t="s">
        <v>966</v>
      </c>
      <c r="D588" s="1851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967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968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969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970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0" t="s">
        <v>839</v>
      </c>
      <c r="D593" s="1851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819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840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915</v>
      </c>
      <c r="C599" s="661" t="s">
        <v>747</v>
      </c>
      <c r="D599" s="662" t="s">
        <v>971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-17049</v>
      </c>
      <c r="J599" s="665">
        <f t="shared" si="138"/>
        <v>0</v>
      </c>
      <c r="K599" s="667">
        <f t="shared" si="138"/>
        <v>0</v>
      </c>
      <c r="L599" s="663">
        <f t="shared" si="138"/>
        <v>-17049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883</v>
      </c>
      <c r="G602" s="1878" t="s">
        <v>2070</v>
      </c>
      <c r="H602" s="1879"/>
      <c r="I602" s="1879"/>
      <c r="J602" s="1880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8" t="s">
        <v>884</v>
      </c>
      <c r="H603" s="1868"/>
      <c r="I603" s="1868"/>
      <c r="J603" s="1868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885</v>
      </c>
      <c r="D605" s="671" t="s">
        <v>2069</v>
      </c>
      <c r="E605" s="672"/>
      <c r="F605" s="219" t="s">
        <v>886</v>
      </c>
      <c r="G605" s="1860" t="s">
        <v>2071</v>
      </c>
      <c r="H605" s="1861"/>
      <c r="I605" s="1861"/>
      <c r="J605" s="1862"/>
      <c r="K605" s="103"/>
      <c r="L605" s="229"/>
      <c r="M605" s="7">
        <v>1</v>
      </c>
      <c r="N605" s="519"/>
    </row>
    <row r="606" spans="1:14" ht="21.75" customHeight="1">
      <c r="A606" s="23"/>
      <c r="B606" s="1866" t="s">
        <v>887</v>
      </c>
      <c r="C606" s="1867"/>
      <c r="D606" s="673" t="s">
        <v>888</v>
      </c>
      <c r="E606" s="674"/>
      <c r="F606" s="675"/>
      <c r="G606" s="1868" t="s">
        <v>884</v>
      </c>
      <c r="H606" s="1868"/>
      <c r="I606" s="1868"/>
      <c r="J606" s="1868"/>
      <c r="K606" s="103"/>
      <c r="L606" s="229"/>
      <c r="M606" s="7">
        <v>1</v>
      </c>
      <c r="N606" s="519"/>
    </row>
    <row r="607" spans="1:14" ht="24.75" customHeight="1">
      <c r="A607" s="36"/>
      <c r="B607" s="1869" t="s">
        <v>2072</v>
      </c>
      <c r="C607" s="1870"/>
      <c r="D607" s="676" t="s">
        <v>889</v>
      </c>
      <c r="E607" s="677">
        <v>887490574</v>
      </c>
      <c r="F607" s="678"/>
      <c r="G607" s="679" t="s">
        <v>890</v>
      </c>
      <c r="H607" s="1871"/>
      <c r="I607" s="1872"/>
      <c r="J607" s="187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891</v>
      </c>
      <c r="H609" s="1871"/>
      <c r="I609" s="1872"/>
      <c r="J609" s="187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0" t="str">
        <f>$B$7</f>
        <v>ОТЧЕТНИ ДАННИ ПО ЕБК ЗА СМЕТКИТЕ ЗА СРЕДСТВАТА ОТ ЕВРОПЕЙСКИЯ СЪЮЗ - КСФ</v>
      </c>
      <c r="C614" s="1801"/>
      <c r="D614" s="180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841</v>
      </c>
      <c r="G615" s="238"/>
      <c r="H615" s="1363" t="s">
        <v>1264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02">
        <f>$B$9</f>
        <v>0</v>
      </c>
      <c r="C616" s="1803"/>
      <c r="D616" s="1804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5" t="str">
        <f>$B$12</f>
        <v>Крушари</v>
      </c>
      <c r="C619" s="1806"/>
      <c r="D619" s="1807"/>
      <c r="E619" s="411" t="s">
        <v>897</v>
      </c>
      <c r="F619" s="1361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898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718</v>
      </c>
      <c r="E623" s="1808" t="s">
        <v>2028</v>
      </c>
      <c r="F623" s="1809"/>
      <c r="G623" s="1809"/>
      <c r="H623" s="1810"/>
      <c r="I623" s="1811" t="s">
        <v>2029</v>
      </c>
      <c r="J623" s="1812"/>
      <c r="K623" s="1812"/>
      <c r="L623" s="1813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719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749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98301</v>
      </c>
      <c r="D626" s="1453" t="s">
        <v>659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798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2015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720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4" t="s">
        <v>750</v>
      </c>
      <c r="D630" s="1815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35396</v>
      </c>
      <c r="J630" s="276">
        <f t="shared" si="139"/>
        <v>0</v>
      </c>
      <c r="K630" s="277">
        <f t="shared" si="139"/>
        <v>0</v>
      </c>
      <c r="L630" s="274">
        <f t="shared" si="139"/>
        <v>35396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751</v>
      </c>
      <c r="E631" s="282">
        <f>F631+G631+H631</f>
        <v>0</v>
      </c>
      <c r="F631" s="152"/>
      <c r="G631" s="153"/>
      <c r="H631" s="1419"/>
      <c r="I631" s="152">
        <v>35396</v>
      </c>
      <c r="J631" s="153"/>
      <c r="K631" s="1419"/>
      <c r="L631" s="282">
        <f>I631+J631+K631</f>
        <v>35396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752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4" t="s">
        <v>753</v>
      </c>
      <c r="D633" s="1795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840</v>
      </c>
      <c r="J633" s="276">
        <f t="shared" si="141"/>
        <v>0</v>
      </c>
      <c r="K633" s="277">
        <f t="shared" si="141"/>
        <v>0</v>
      </c>
      <c r="L633" s="274">
        <f t="shared" si="141"/>
        <v>840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754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755</v>
      </c>
      <c r="E635" s="296">
        <f>F635+G635+H635</f>
        <v>0</v>
      </c>
      <c r="F635" s="158"/>
      <c r="G635" s="159"/>
      <c r="H635" s="1421"/>
      <c r="I635" s="158">
        <v>840</v>
      </c>
      <c r="J635" s="159"/>
      <c r="K635" s="1421"/>
      <c r="L635" s="296">
        <f>I635+J635+K635</f>
        <v>840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6" t="s">
        <v>194</v>
      </c>
      <c r="D639" s="1797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8121</v>
      </c>
      <c r="J639" s="276">
        <f t="shared" si="142"/>
        <v>0</v>
      </c>
      <c r="K639" s="277">
        <f t="shared" si="142"/>
        <v>0</v>
      </c>
      <c r="L639" s="274">
        <f t="shared" si="142"/>
        <v>8121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19"/>
      <c r="I640" s="152">
        <v>4285</v>
      </c>
      <c r="J640" s="153"/>
      <c r="K640" s="1419"/>
      <c r="L640" s="282">
        <f aca="true" t="shared" si="144" ref="L640:L647">I640+J640+K640</f>
        <v>4285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917</v>
      </c>
      <c r="E641" s="296">
        <f t="shared" si="143"/>
        <v>0</v>
      </c>
      <c r="F641" s="158"/>
      <c r="G641" s="159"/>
      <c r="H641" s="1421"/>
      <c r="I641" s="158">
        <v>1419</v>
      </c>
      <c r="J641" s="159"/>
      <c r="K641" s="1421"/>
      <c r="L641" s="296">
        <f t="shared" si="144"/>
        <v>1419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878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1"/>
      <c r="I643" s="158">
        <v>1709</v>
      </c>
      <c r="J643" s="159"/>
      <c r="K643" s="1421"/>
      <c r="L643" s="296">
        <f t="shared" si="144"/>
        <v>1709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1"/>
      <c r="I644" s="158">
        <v>708</v>
      </c>
      <c r="J644" s="159"/>
      <c r="K644" s="1421"/>
      <c r="L644" s="296">
        <f t="shared" si="144"/>
        <v>708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880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8" t="s">
        <v>199</v>
      </c>
      <c r="D647" s="1799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4" t="s">
        <v>200</v>
      </c>
      <c r="D648" s="1795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7165</v>
      </c>
      <c r="J648" s="276">
        <f t="shared" si="145"/>
        <v>0</v>
      </c>
      <c r="K648" s="277">
        <f t="shared" si="145"/>
        <v>0</v>
      </c>
      <c r="L648" s="311">
        <f t="shared" si="145"/>
        <v>7165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1"/>
      <c r="I652" s="158">
        <v>1804</v>
      </c>
      <c r="J652" s="159"/>
      <c r="K652" s="1421"/>
      <c r="L652" s="296">
        <f t="shared" si="147"/>
        <v>1804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1"/>
      <c r="I653" s="158">
        <v>5055</v>
      </c>
      <c r="J653" s="159"/>
      <c r="K653" s="1421"/>
      <c r="L653" s="296">
        <f t="shared" si="147"/>
        <v>5055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/>
      <c r="G655" s="456"/>
      <c r="H655" s="1429"/>
      <c r="I655" s="455">
        <v>270</v>
      </c>
      <c r="J655" s="456"/>
      <c r="K655" s="1429"/>
      <c r="L655" s="321">
        <f t="shared" si="147"/>
        <v>270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881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>
        <v>36</v>
      </c>
      <c r="J660" s="456"/>
      <c r="K660" s="1429"/>
      <c r="L660" s="321">
        <f t="shared" si="147"/>
        <v>36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807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918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6" t="s">
        <v>274</v>
      </c>
      <c r="D666" s="1787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919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920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921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6" t="s">
        <v>728</v>
      </c>
      <c r="D670" s="1787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6" t="s">
        <v>219</v>
      </c>
      <c r="D676" s="1787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6" t="s">
        <v>221</v>
      </c>
      <c r="D679" s="1787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2" t="s">
        <v>222</v>
      </c>
      <c r="D680" s="1793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2" t="s">
        <v>223</v>
      </c>
      <c r="D681" s="1793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2" t="s">
        <v>1674</v>
      </c>
      <c r="D682" s="1793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6" t="s">
        <v>224</v>
      </c>
      <c r="D683" s="1787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2008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2009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721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1671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6" t="s">
        <v>236</v>
      </c>
      <c r="D699" s="1787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6" t="s">
        <v>237</v>
      </c>
      <c r="D700" s="1787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6" t="s">
        <v>238</v>
      </c>
      <c r="D701" s="1787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6" t="s">
        <v>239</v>
      </c>
      <c r="D702" s="1787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6" t="s">
        <v>1675</v>
      </c>
      <c r="D709" s="1787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6" t="s">
        <v>1672</v>
      </c>
      <c r="D713" s="1787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6" t="s">
        <v>1673</v>
      </c>
      <c r="D714" s="1787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2" t="s">
        <v>249</v>
      </c>
      <c r="D715" s="1793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6" t="s">
        <v>275</v>
      </c>
      <c r="D716" s="1787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84" t="s">
        <v>250</v>
      </c>
      <c r="D719" s="1785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84" t="s">
        <v>251</v>
      </c>
      <c r="D720" s="178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84" t="s">
        <v>631</v>
      </c>
      <c r="D728" s="178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84" t="s">
        <v>691</v>
      </c>
      <c r="D731" s="1785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6" t="s">
        <v>692</v>
      </c>
      <c r="D732" s="1787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693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694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695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696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8" t="s">
        <v>922</v>
      </c>
      <c r="D737" s="178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697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698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699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90" t="s">
        <v>700</v>
      </c>
      <c r="D741" s="1791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90" t="s">
        <v>700</v>
      </c>
      <c r="D742" s="1791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747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51522</v>
      </c>
      <c r="J746" s="398">
        <f t="shared" si="173"/>
        <v>0</v>
      </c>
      <c r="K746" s="399">
        <f t="shared" si="173"/>
        <v>0</v>
      </c>
      <c r="L746" s="396">
        <f t="shared" si="173"/>
        <v>51522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0" t="str">
        <f>$B$7</f>
        <v>ОТЧЕТНИ ДАННИ ПО ЕБК ЗА СМЕТКИТЕ ЗА СРЕДСТВАТА ОТ ЕВРОПЕЙСКИЯ СЪЮЗ - КСФ</v>
      </c>
      <c r="C752" s="1801"/>
      <c r="D752" s="1801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467</v>
      </c>
      <c r="F753" s="407" t="s">
        <v>841</v>
      </c>
      <c r="G753" s="238"/>
      <c r="H753" s="1363" t="s">
        <v>1264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2">
        <f>$B$9</f>
        <v>0</v>
      </c>
      <c r="C754" s="1803"/>
      <c r="D754" s="1804"/>
      <c r="E754" s="115">
        <f>$E$9</f>
        <v>43101</v>
      </c>
      <c r="F754" s="227">
        <f>$F$9</f>
        <v>43373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05" t="str">
        <f>$B$12</f>
        <v>Крушари</v>
      </c>
      <c r="C757" s="1806"/>
      <c r="D757" s="1807"/>
      <c r="E757" s="411" t="s">
        <v>897</v>
      </c>
      <c r="F757" s="1361" t="str">
        <f>$F$12</f>
        <v>5806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898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468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718</v>
      </c>
      <c r="E761" s="1808" t="s">
        <v>2028</v>
      </c>
      <c r="F761" s="1809"/>
      <c r="G761" s="1809"/>
      <c r="H761" s="1810"/>
      <c r="I761" s="1811" t="s">
        <v>2029</v>
      </c>
      <c r="J761" s="1812"/>
      <c r="K761" s="1812"/>
      <c r="L761" s="1813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469</v>
      </c>
      <c r="D762" s="253" t="s">
        <v>719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749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98301</v>
      </c>
      <c r="D764" s="1453" t="s">
        <v>659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5562</v>
      </c>
      <c r="D765" s="1459" t="s">
        <v>798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5562</v>
      </c>
      <c r="D766" s="1453" t="s">
        <v>587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720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4" t="s">
        <v>750</v>
      </c>
      <c r="D768" s="1815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1771</v>
      </c>
      <c r="J768" s="276">
        <f t="shared" si="174"/>
        <v>0</v>
      </c>
      <c r="K768" s="277">
        <f t="shared" si="174"/>
        <v>0</v>
      </c>
      <c r="L768" s="274">
        <f t="shared" si="174"/>
        <v>1771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751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752</v>
      </c>
      <c r="E770" s="288">
        <f>F770+G770+H770</f>
        <v>0</v>
      </c>
      <c r="F770" s="173"/>
      <c r="G770" s="174"/>
      <c r="H770" s="1422"/>
      <c r="I770" s="173">
        <v>1771</v>
      </c>
      <c r="J770" s="174"/>
      <c r="K770" s="1422"/>
      <c r="L770" s="288">
        <f>I770+J770+K770</f>
        <v>1771</v>
      </c>
      <c r="M770" s="12">
        <f t="shared" si="175"/>
        <v>1</v>
      </c>
      <c r="N770" s="13"/>
    </row>
    <row r="771" spans="1:14" ht="15.75">
      <c r="A771" s="10"/>
      <c r="B771" s="273">
        <v>200</v>
      </c>
      <c r="C771" s="1794" t="s">
        <v>753</v>
      </c>
      <c r="D771" s="1795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19983</v>
      </c>
      <c r="J771" s="276">
        <f t="shared" si="176"/>
        <v>0</v>
      </c>
      <c r="K771" s="277">
        <f t="shared" si="176"/>
        <v>0</v>
      </c>
      <c r="L771" s="274">
        <f t="shared" si="176"/>
        <v>19983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754</v>
      </c>
      <c r="E772" s="282">
        <f>F772+G772+H772</f>
        <v>0</v>
      </c>
      <c r="F772" s="152"/>
      <c r="G772" s="153"/>
      <c r="H772" s="1419"/>
      <c r="I772" s="152">
        <v>19843</v>
      </c>
      <c r="J772" s="153"/>
      <c r="K772" s="1419"/>
      <c r="L772" s="282">
        <f>I772+J772+K772</f>
        <v>19843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755</v>
      </c>
      <c r="E773" s="296">
        <f>F773+G773+H773</f>
        <v>0</v>
      </c>
      <c r="F773" s="158"/>
      <c r="G773" s="159"/>
      <c r="H773" s="1421"/>
      <c r="I773" s="158">
        <v>140</v>
      </c>
      <c r="J773" s="159"/>
      <c r="K773" s="1421"/>
      <c r="L773" s="296">
        <f>I773+J773+K773</f>
        <v>140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603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604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605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796" t="s">
        <v>194</v>
      </c>
      <c r="D777" s="1797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4261</v>
      </c>
      <c r="J777" s="276">
        <f t="shared" si="177"/>
        <v>0</v>
      </c>
      <c r="K777" s="277">
        <f t="shared" si="177"/>
        <v>0</v>
      </c>
      <c r="L777" s="274">
        <f t="shared" si="177"/>
        <v>4261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195</v>
      </c>
      <c r="E778" s="282">
        <f aca="true" t="shared" si="178" ref="E778:E785">F778+G778+H778</f>
        <v>0</v>
      </c>
      <c r="F778" s="152"/>
      <c r="G778" s="153"/>
      <c r="H778" s="1419"/>
      <c r="I778" s="152">
        <v>2724</v>
      </c>
      <c r="J778" s="153"/>
      <c r="K778" s="1419"/>
      <c r="L778" s="282">
        <f aca="true" t="shared" si="179" ref="L778:L785">I778+J778+K778</f>
        <v>2724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917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878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196</v>
      </c>
      <c r="E781" s="296">
        <f t="shared" si="178"/>
        <v>0</v>
      </c>
      <c r="F781" s="158"/>
      <c r="G781" s="159"/>
      <c r="H781" s="1421"/>
      <c r="I781" s="158">
        <v>1113</v>
      </c>
      <c r="J781" s="159"/>
      <c r="K781" s="1421"/>
      <c r="L781" s="296">
        <f t="shared" si="179"/>
        <v>1113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197</v>
      </c>
      <c r="E782" s="296">
        <f t="shared" si="178"/>
        <v>0</v>
      </c>
      <c r="F782" s="158"/>
      <c r="G782" s="159"/>
      <c r="H782" s="1421"/>
      <c r="I782" s="158">
        <v>424</v>
      </c>
      <c r="J782" s="159"/>
      <c r="K782" s="1421"/>
      <c r="L782" s="296">
        <f t="shared" si="179"/>
        <v>424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880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198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98" t="s">
        <v>199</v>
      </c>
      <c r="D785" s="1799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94" t="s">
        <v>200</v>
      </c>
      <c r="D786" s="1795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201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202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203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204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205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206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207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208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209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210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881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211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807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212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918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307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213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86" t="s">
        <v>274</v>
      </c>
      <c r="D804" s="1787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919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920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921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86" t="s">
        <v>728</v>
      </c>
      <c r="D808" s="1787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214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215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216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217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218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86" t="s">
        <v>219</v>
      </c>
      <c r="D814" s="1787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308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220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86" t="s">
        <v>221</v>
      </c>
      <c r="D817" s="1787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2" t="s">
        <v>222</v>
      </c>
      <c r="D818" s="1793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2" t="s">
        <v>223</v>
      </c>
      <c r="D819" s="1793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2" t="s">
        <v>1674</v>
      </c>
      <c r="D820" s="1793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86" t="s">
        <v>224</v>
      </c>
      <c r="D821" s="1787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2008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225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226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227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228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2009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229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230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231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232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721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233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234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235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1671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86" t="s">
        <v>236</v>
      </c>
      <c r="D837" s="1787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86" t="s">
        <v>237</v>
      </c>
      <c r="D838" s="1787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86" t="s">
        <v>238</v>
      </c>
      <c r="D839" s="1787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86" t="s">
        <v>239</v>
      </c>
      <c r="D840" s="1787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240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241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242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243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244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245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86" t="s">
        <v>1675</v>
      </c>
      <c r="D847" s="1787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246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247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248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86" t="s">
        <v>1672</v>
      </c>
      <c r="D851" s="1787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86" t="s">
        <v>1673</v>
      </c>
      <c r="D852" s="1787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2" t="s">
        <v>249</v>
      </c>
      <c r="D853" s="1793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86" t="s">
        <v>275</v>
      </c>
      <c r="D854" s="1787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276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277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84" t="s">
        <v>250</v>
      </c>
      <c r="D857" s="1785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84" t="s">
        <v>251</v>
      </c>
      <c r="D858" s="1785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252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253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626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627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628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629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630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84" t="s">
        <v>631</v>
      </c>
      <c r="D866" s="1785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309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632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84" t="s">
        <v>691</v>
      </c>
      <c r="D869" s="1785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86" t="s">
        <v>692</v>
      </c>
      <c r="D870" s="1787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693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694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695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696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88" t="s">
        <v>922</v>
      </c>
      <c r="D875" s="1789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697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698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699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90" t="s">
        <v>700</v>
      </c>
      <c r="D879" s="1791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90" t="s">
        <v>700</v>
      </c>
      <c r="D880" s="1791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747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26015</v>
      </c>
      <c r="J884" s="398">
        <f t="shared" si="208"/>
        <v>0</v>
      </c>
      <c r="K884" s="399">
        <f t="shared" si="208"/>
        <v>0</v>
      </c>
      <c r="L884" s="396">
        <f t="shared" si="208"/>
        <v>26015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00" t="str">
        <f>$B$7</f>
        <v>ОТЧЕТНИ ДАННИ ПО ЕБК ЗА СМЕТКИТЕ ЗА СРЕДСТВАТА ОТ ЕВРОПЕЙСКИЯ СЪЮЗ - КСФ</v>
      </c>
      <c r="C890" s="1801"/>
      <c r="D890" s="1801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467</v>
      </c>
      <c r="F891" s="407" t="s">
        <v>841</v>
      </c>
      <c r="G891" s="238"/>
      <c r="H891" s="1363" t="s">
        <v>1264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02">
        <f>$B$9</f>
        <v>0</v>
      </c>
      <c r="C892" s="1803"/>
      <c r="D892" s="1804"/>
      <c r="E892" s="115">
        <f>$E$9</f>
        <v>43101</v>
      </c>
      <c r="F892" s="227">
        <f>$F$9</f>
        <v>43373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05" t="str">
        <f>$B$12</f>
        <v>Крушари</v>
      </c>
      <c r="C895" s="1806"/>
      <c r="D895" s="1807"/>
      <c r="E895" s="411" t="s">
        <v>897</v>
      </c>
      <c r="F895" s="1361" t="str">
        <f>$F$12</f>
        <v>5806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898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468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718</v>
      </c>
      <c r="E899" s="1808" t="s">
        <v>2028</v>
      </c>
      <c r="F899" s="1809"/>
      <c r="G899" s="1809"/>
      <c r="H899" s="1810"/>
      <c r="I899" s="1811" t="s">
        <v>2029</v>
      </c>
      <c r="J899" s="1812"/>
      <c r="K899" s="1812"/>
      <c r="L899" s="1813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469</v>
      </c>
      <c r="D900" s="253" t="s">
        <v>719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749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98301</v>
      </c>
      <c r="D902" s="1453" t="s">
        <v>659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5589</v>
      </c>
      <c r="D903" s="1459" t="s">
        <v>798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31.5">
      <c r="A904" s="23"/>
      <c r="B904" s="1451"/>
      <c r="C904" s="1587">
        <f>+C903</f>
        <v>5589</v>
      </c>
      <c r="D904" s="1453" t="s">
        <v>589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720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14" t="s">
        <v>750</v>
      </c>
      <c r="D906" s="1815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2853</v>
      </c>
      <c r="J906" s="276">
        <f t="shared" si="209"/>
        <v>0</v>
      </c>
      <c r="K906" s="277">
        <f t="shared" si="209"/>
        <v>0</v>
      </c>
      <c r="L906" s="274">
        <f t="shared" si="209"/>
        <v>2853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751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752</v>
      </c>
      <c r="E908" s="288">
        <f>F908+G908+H908</f>
        <v>0</v>
      </c>
      <c r="F908" s="173"/>
      <c r="G908" s="174"/>
      <c r="H908" s="1422"/>
      <c r="I908" s="173">
        <v>2853</v>
      </c>
      <c r="J908" s="174"/>
      <c r="K908" s="1422"/>
      <c r="L908" s="288">
        <f>I908+J908+K908</f>
        <v>2853</v>
      </c>
      <c r="M908" s="12">
        <f t="shared" si="210"/>
        <v>1</v>
      </c>
      <c r="N908" s="13"/>
    </row>
    <row r="909" spans="1:14" ht="15.75">
      <c r="A909" s="10"/>
      <c r="B909" s="273">
        <v>200</v>
      </c>
      <c r="C909" s="1794" t="s">
        <v>753</v>
      </c>
      <c r="D909" s="1795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40649</v>
      </c>
      <c r="J909" s="276">
        <f t="shared" si="211"/>
        <v>0</v>
      </c>
      <c r="K909" s="277">
        <f t="shared" si="211"/>
        <v>0</v>
      </c>
      <c r="L909" s="274">
        <f t="shared" si="211"/>
        <v>40649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754</v>
      </c>
      <c r="E910" s="282">
        <f>F910+G910+H910</f>
        <v>0</v>
      </c>
      <c r="F910" s="152"/>
      <c r="G910" s="153"/>
      <c r="H910" s="1419"/>
      <c r="I910" s="152">
        <v>25509</v>
      </c>
      <c r="J910" s="153"/>
      <c r="K910" s="1419"/>
      <c r="L910" s="282">
        <f>I910+J910+K910</f>
        <v>25509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755</v>
      </c>
      <c r="E911" s="296">
        <f>F911+G911+H911</f>
        <v>0</v>
      </c>
      <c r="F911" s="158"/>
      <c r="G911" s="159"/>
      <c r="H911" s="1421"/>
      <c r="I911" s="158">
        <v>15140</v>
      </c>
      <c r="J911" s="159"/>
      <c r="K911" s="1421"/>
      <c r="L911" s="296">
        <f>I911+J911+K911</f>
        <v>15140</v>
      </c>
      <c r="M911" s="12">
        <f t="shared" si="210"/>
        <v>1</v>
      </c>
      <c r="N911" s="13"/>
    </row>
    <row r="912" spans="1:14" ht="31.5">
      <c r="A912" s="10"/>
      <c r="B912" s="300"/>
      <c r="C912" s="294">
        <v>205</v>
      </c>
      <c r="D912" s="295" t="s">
        <v>603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604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605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796" t="s">
        <v>194</v>
      </c>
      <c r="D915" s="1797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7293</v>
      </c>
      <c r="J915" s="276">
        <f t="shared" si="212"/>
        <v>0</v>
      </c>
      <c r="K915" s="277">
        <f t="shared" si="212"/>
        <v>0</v>
      </c>
      <c r="L915" s="274">
        <f t="shared" si="212"/>
        <v>7293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195</v>
      </c>
      <c r="E916" s="282">
        <f aca="true" t="shared" si="213" ref="E916:E923">F916+G916+H916</f>
        <v>0</v>
      </c>
      <c r="F916" s="152"/>
      <c r="G916" s="153"/>
      <c r="H916" s="1419"/>
      <c r="I916" s="152">
        <v>4295</v>
      </c>
      <c r="J916" s="153"/>
      <c r="K916" s="1419"/>
      <c r="L916" s="282">
        <f aca="true" t="shared" si="214" ref="L916:L923">I916+J916+K916</f>
        <v>4295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917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878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196</v>
      </c>
      <c r="E919" s="296">
        <f t="shared" si="213"/>
        <v>0</v>
      </c>
      <c r="F919" s="158"/>
      <c r="G919" s="159"/>
      <c r="H919" s="1421"/>
      <c r="I919" s="158">
        <v>1905</v>
      </c>
      <c r="J919" s="159"/>
      <c r="K919" s="1421"/>
      <c r="L919" s="296">
        <f t="shared" si="214"/>
        <v>1905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197</v>
      </c>
      <c r="E920" s="296">
        <f t="shared" si="213"/>
        <v>0</v>
      </c>
      <c r="F920" s="158"/>
      <c r="G920" s="159"/>
      <c r="H920" s="1421"/>
      <c r="I920" s="158">
        <v>1093</v>
      </c>
      <c r="J920" s="159"/>
      <c r="K920" s="1421"/>
      <c r="L920" s="296">
        <f t="shared" si="214"/>
        <v>1093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880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198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98" t="s">
        <v>199</v>
      </c>
      <c r="D923" s="1799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94" t="s">
        <v>200</v>
      </c>
      <c r="D924" s="1795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25363</v>
      </c>
      <c r="J924" s="276">
        <f t="shared" si="215"/>
        <v>0</v>
      </c>
      <c r="K924" s="277">
        <f t="shared" si="215"/>
        <v>0</v>
      </c>
      <c r="L924" s="311">
        <f t="shared" si="215"/>
        <v>25363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201</v>
      </c>
      <c r="E925" s="282">
        <f aca="true" t="shared" si="216" ref="E925:E941">F925+G925+H925</f>
        <v>0</v>
      </c>
      <c r="F925" s="152"/>
      <c r="G925" s="153"/>
      <c r="H925" s="1419"/>
      <c r="I925" s="152">
        <v>20418</v>
      </c>
      <c r="J925" s="153"/>
      <c r="K925" s="1419"/>
      <c r="L925" s="282">
        <f aca="true" t="shared" si="217" ref="L925:L941">I925+J925+K925</f>
        <v>20418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202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203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204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205</v>
      </c>
      <c r="E929" s="296">
        <f t="shared" si="216"/>
        <v>0</v>
      </c>
      <c r="F929" s="158"/>
      <c r="G929" s="159"/>
      <c r="H929" s="1421"/>
      <c r="I929" s="158">
        <v>3960</v>
      </c>
      <c r="J929" s="159"/>
      <c r="K929" s="1421"/>
      <c r="L929" s="296">
        <f t="shared" si="217"/>
        <v>3960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206</v>
      </c>
      <c r="E930" s="315">
        <f t="shared" si="216"/>
        <v>0</v>
      </c>
      <c r="F930" s="164"/>
      <c r="G930" s="165"/>
      <c r="H930" s="1420"/>
      <c r="I930" s="164">
        <v>366</v>
      </c>
      <c r="J930" s="165"/>
      <c r="K930" s="1420"/>
      <c r="L930" s="315">
        <f t="shared" si="217"/>
        <v>366</v>
      </c>
      <c r="M930" s="12">
        <f t="shared" si="210"/>
        <v>1</v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207</v>
      </c>
      <c r="E931" s="321">
        <f t="shared" si="216"/>
        <v>0</v>
      </c>
      <c r="F931" s="455"/>
      <c r="G931" s="456"/>
      <c r="H931" s="1429"/>
      <c r="I931" s="455">
        <v>619</v>
      </c>
      <c r="J931" s="456"/>
      <c r="K931" s="1429"/>
      <c r="L931" s="321">
        <f t="shared" si="217"/>
        <v>619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208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209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210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881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211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807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212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918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307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213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86" t="s">
        <v>274</v>
      </c>
      <c r="D942" s="1787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919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920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921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86" t="s">
        <v>728</v>
      </c>
      <c r="D946" s="1787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214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215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216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217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218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86" t="s">
        <v>219</v>
      </c>
      <c r="D952" s="1787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308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220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86" t="s">
        <v>221</v>
      </c>
      <c r="D955" s="1787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92" t="s">
        <v>222</v>
      </c>
      <c r="D956" s="1793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92" t="s">
        <v>223</v>
      </c>
      <c r="D957" s="1793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92" t="s">
        <v>1674</v>
      </c>
      <c r="D958" s="1793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86" t="s">
        <v>224</v>
      </c>
      <c r="D959" s="1787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2008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225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226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227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228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2009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229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230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231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232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721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233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234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235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1671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86" t="s">
        <v>236</v>
      </c>
      <c r="D975" s="1787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86" t="s">
        <v>237</v>
      </c>
      <c r="D976" s="1787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86" t="s">
        <v>238</v>
      </c>
      <c r="D977" s="1787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86" t="s">
        <v>239</v>
      </c>
      <c r="D978" s="1787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240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241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242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243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244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245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86" t="s">
        <v>1675</v>
      </c>
      <c r="D985" s="1787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246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247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248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86" t="s">
        <v>1672</v>
      </c>
      <c r="D989" s="1787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86" t="s">
        <v>1673</v>
      </c>
      <c r="D990" s="1787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92" t="s">
        <v>249</v>
      </c>
      <c r="D991" s="1793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86" t="s">
        <v>275</v>
      </c>
      <c r="D992" s="1787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276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277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84" t="s">
        <v>250</v>
      </c>
      <c r="D995" s="1785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84" t="s">
        <v>251</v>
      </c>
      <c r="D996" s="1785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252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253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626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627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628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629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630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84" t="s">
        <v>631</v>
      </c>
      <c r="D1004" s="1785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309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632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84" t="s">
        <v>691</v>
      </c>
      <c r="D1007" s="1785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86" t="s">
        <v>692</v>
      </c>
      <c r="D1008" s="1787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693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694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695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696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88" t="s">
        <v>922</v>
      </c>
      <c r="D1013" s="1789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697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698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699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790" t="s">
        <v>700</v>
      </c>
      <c r="D1017" s="1791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90" t="s">
        <v>700</v>
      </c>
      <c r="D1018" s="1791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747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76158</v>
      </c>
      <c r="J1022" s="398">
        <f t="shared" si="243"/>
        <v>0</v>
      </c>
      <c r="K1022" s="399">
        <f t="shared" si="243"/>
        <v>0</v>
      </c>
      <c r="L1022" s="396">
        <f t="shared" si="243"/>
        <v>76158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2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66"/>
      <c r="D1027" s="1367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800" t="str">
        <f>$B$7</f>
        <v>ОТЧЕТНИ ДАННИ ПО ЕБК ЗА СМЕТКИТЕ ЗА СРЕДСТВАТА ОТ ЕВРОПЕЙСКИЯ СЪЮЗ - КСФ</v>
      </c>
      <c r="C1028" s="1801"/>
      <c r="D1028" s="1801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2"/>
      <c r="D1029" s="401"/>
      <c r="E1029" s="407" t="s">
        <v>467</v>
      </c>
      <c r="F1029" s="407" t="s">
        <v>841</v>
      </c>
      <c r="G1029" s="238"/>
      <c r="H1029" s="1363" t="s">
        <v>1264</v>
      </c>
      <c r="I1029" s="1364"/>
      <c r="J1029" s="1365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802">
        <f>$B$9</f>
        <v>0</v>
      </c>
      <c r="C1030" s="1803"/>
      <c r="D1030" s="1804"/>
      <c r="E1030" s="115">
        <f>$E$9</f>
        <v>43101</v>
      </c>
      <c r="F1030" s="227">
        <f>$F$9</f>
        <v>43373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805" t="str">
        <f>$B$12</f>
        <v>Крушари</v>
      </c>
      <c r="C1033" s="1806"/>
      <c r="D1033" s="1807"/>
      <c r="E1033" s="411" t="s">
        <v>897</v>
      </c>
      <c r="F1033" s="1361" t="str">
        <f>$F$12</f>
        <v>5806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62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898</v>
      </c>
      <c r="E1035" s="239">
        <f>$E$15</f>
        <v>98</v>
      </c>
      <c r="F1035" s="415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2"/>
      <c r="D1036" s="401"/>
      <c r="E1036" s="238"/>
      <c r="F1036" s="410"/>
      <c r="G1036" s="410"/>
      <c r="H1036" s="410"/>
      <c r="I1036" s="410"/>
      <c r="J1036" s="410"/>
      <c r="K1036" s="410"/>
      <c r="L1036" s="1378" t="s">
        <v>468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718</v>
      </c>
      <c r="E1037" s="1808" t="s">
        <v>2028</v>
      </c>
      <c r="F1037" s="1809"/>
      <c r="G1037" s="1809"/>
      <c r="H1037" s="1810"/>
      <c r="I1037" s="1811" t="s">
        <v>2029</v>
      </c>
      <c r="J1037" s="1812"/>
      <c r="K1037" s="1812"/>
      <c r="L1037" s="1813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62</v>
      </c>
      <c r="C1038" s="252" t="s">
        <v>469</v>
      </c>
      <c r="D1038" s="253" t="s">
        <v>719</v>
      </c>
      <c r="E1038" s="1404" t="str">
        <f>$E$20</f>
        <v>Уточнен план                Общо</v>
      </c>
      <c r="F1038" s="1408" t="str">
        <f>$F$20</f>
        <v>държавни дейности</v>
      </c>
      <c r="G1038" s="1409" t="str">
        <f>$G$20</f>
        <v>местни дейности</v>
      </c>
      <c r="H1038" s="1410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69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749</v>
      </c>
      <c r="E1039" s="1456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52"/>
      <c r="C1040" s="1608" t="str">
        <f>VLOOKUP(D1040,OP_LIST2,2,FALSE)</f>
        <v>98311</v>
      </c>
      <c r="D1040" s="1453" t="s">
        <v>1244</v>
      </c>
      <c r="E1040" s="390"/>
      <c r="F1040" s="1442"/>
      <c r="G1040" s="1443"/>
      <c r="H1040" s="1444"/>
      <c r="I1040" s="1442"/>
      <c r="J1040" s="1443"/>
      <c r="K1040" s="1444"/>
      <c r="L1040" s="1441"/>
      <c r="M1040" s="7">
        <f>(IF($E1160&lt;&gt;0,$M$2,IF($L1160&lt;&gt;0,$M$2,"")))</f>
        <v>1</v>
      </c>
    </row>
    <row r="1041" spans="1:13" ht="15.75">
      <c r="A1041" s="23"/>
      <c r="B1041" s="1455"/>
      <c r="C1041" s="1460">
        <f>VLOOKUP(D1042,EBK_DEIN2,2,FALSE)</f>
        <v>5532</v>
      </c>
      <c r="D1041" s="1459" t="s">
        <v>798</v>
      </c>
      <c r="E1041" s="390"/>
      <c r="F1041" s="1445"/>
      <c r="G1041" s="1446"/>
      <c r="H1041" s="1447"/>
      <c r="I1041" s="1445"/>
      <c r="J1041" s="1446"/>
      <c r="K1041" s="1447"/>
      <c r="L1041" s="1441"/>
      <c r="M1041" s="7">
        <f>(IF($E1160&lt;&gt;0,$M$2,IF($L1160&lt;&gt;0,$M$2,"")))</f>
        <v>1</v>
      </c>
    </row>
    <row r="1042" spans="1:13" ht="15.75">
      <c r="A1042" s="23"/>
      <c r="B1042" s="1451"/>
      <c r="C1042" s="1587">
        <f>+C1041</f>
        <v>5532</v>
      </c>
      <c r="D1042" s="1453" t="s">
        <v>570</v>
      </c>
      <c r="E1042" s="390"/>
      <c r="F1042" s="1445"/>
      <c r="G1042" s="1446"/>
      <c r="H1042" s="1447"/>
      <c r="I1042" s="1445"/>
      <c r="J1042" s="1446"/>
      <c r="K1042" s="1447"/>
      <c r="L1042" s="1441"/>
      <c r="M1042" s="7">
        <f>(IF($E1160&lt;&gt;0,$M$2,IF($L1160&lt;&gt;0,$M$2,"")))</f>
        <v>1</v>
      </c>
    </row>
    <row r="1043" spans="1:13" ht="15">
      <c r="A1043" s="23"/>
      <c r="B1043" s="1457"/>
      <c r="C1043" s="1454"/>
      <c r="D1043" s="1458" t="s">
        <v>720</v>
      </c>
      <c r="E1043" s="390"/>
      <c r="F1043" s="1448"/>
      <c r="G1043" s="1449"/>
      <c r="H1043" s="1450"/>
      <c r="I1043" s="1448"/>
      <c r="J1043" s="1449"/>
      <c r="K1043" s="1450"/>
      <c r="L1043" s="1441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814" t="s">
        <v>750</v>
      </c>
      <c r="D1044" s="1815"/>
      <c r="E1044" s="274">
        <f aca="true" t="shared" si="244" ref="E1044:L1044">SUM(E1045:E1046)</f>
        <v>0</v>
      </c>
      <c r="F1044" s="275">
        <f t="shared" si="244"/>
        <v>0</v>
      </c>
      <c r="G1044" s="276">
        <f t="shared" si="244"/>
        <v>0</v>
      </c>
      <c r="H1044" s="277">
        <f>SUM(H1045:H1046)</f>
        <v>0</v>
      </c>
      <c r="I1044" s="275">
        <f t="shared" si="244"/>
        <v>0</v>
      </c>
      <c r="J1044" s="276">
        <f t="shared" si="244"/>
        <v>0</v>
      </c>
      <c r="K1044" s="277">
        <f t="shared" si="244"/>
        <v>0</v>
      </c>
      <c r="L1044" s="274">
        <f t="shared" si="244"/>
        <v>0</v>
      </c>
      <c r="M1044" s="12">
        <f>(IF($E1044&lt;&gt;0,$M$2,IF($L1044&lt;&gt;0,$M$2,"")))</f>
      </c>
      <c r="N1044" s="13"/>
    </row>
    <row r="1045" spans="1:14" ht="15.75">
      <c r="A1045" s="23"/>
      <c r="B1045" s="279"/>
      <c r="C1045" s="280">
        <v>101</v>
      </c>
      <c r="D1045" s="281" t="s">
        <v>751</v>
      </c>
      <c r="E1045" s="282">
        <f>F1045+G1045+H1045</f>
        <v>0</v>
      </c>
      <c r="F1045" s="152"/>
      <c r="G1045" s="153"/>
      <c r="H1045" s="1419"/>
      <c r="I1045" s="152"/>
      <c r="J1045" s="153"/>
      <c r="K1045" s="1419"/>
      <c r="L1045" s="282">
        <f>I1045+J1045+K1045</f>
        <v>0</v>
      </c>
      <c r="M1045" s="12">
        <f aca="true" t="shared" si="245" ref="M1045:M1112">(IF($E1045&lt;&gt;0,$M$2,IF($L1045&lt;&gt;0,$M$2,"")))</f>
      </c>
      <c r="N1045" s="13"/>
    </row>
    <row r="1046" spans="1:14" ht="15.75">
      <c r="A1046" s="10"/>
      <c r="B1046" s="279"/>
      <c r="C1046" s="286">
        <v>102</v>
      </c>
      <c r="D1046" s="287" t="s">
        <v>752</v>
      </c>
      <c r="E1046" s="288">
        <f>F1046+G1046+H1046</f>
        <v>0</v>
      </c>
      <c r="F1046" s="173"/>
      <c r="G1046" s="174"/>
      <c r="H1046" s="1422"/>
      <c r="I1046" s="173"/>
      <c r="J1046" s="174"/>
      <c r="K1046" s="1422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794" t="s">
        <v>753</v>
      </c>
      <c r="D1047" s="1795"/>
      <c r="E1047" s="274">
        <f aca="true" t="shared" si="246" ref="E1047:L1047">SUM(E1048:E1052)</f>
        <v>0</v>
      </c>
      <c r="F1047" s="275">
        <f t="shared" si="246"/>
        <v>0</v>
      </c>
      <c r="G1047" s="276">
        <f t="shared" si="246"/>
        <v>0</v>
      </c>
      <c r="H1047" s="277">
        <f>SUM(H1048:H1052)</f>
        <v>0</v>
      </c>
      <c r="I1047" s="275">
        <f t="shared" si="246"/>
        <v>19880</v>
      </c>
      <c r="J1047" s="276">
        <f t="shared" si="246"/>
        <v>0</v>
      </c>
      <c r="K1047" s="277">
        <f t="shared" si="246"/>
        <v>0</v>
      </c>
      <c r="L1047" s="274">
        <f t="shared" si="246"/>
        <v>19880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754</v>
      </c>
      <c r="E1048" s="282">
        <f>F1048+G1048+H1048</f>
        <v>0</v>
      </c>
      <c r="F1048" s="152"/>
      <c r="G1048" s="153"/>
      <c r="H1048" s="1419"/>
      <c r="I1048" s="152">
        <v>19880</v>
      </c>
      <c r="J1048" s="153"/>
      <c r="K1048" s="1419"/>
      <c r="L1048" s="282">
        <f>I1048+J1048+K1048</f>
        <v>19880</v>
      </c>
      <c r="M1048" s="12">
        <f t="shared" si="245"/>
        <v>1</v>
      </c>
      <c r="N1048" s="13"/>
    </row>
    <row r="1049" spans="1:14" ht="15.75">
      <c r="A1049" s="10"/>
      <c r="B1049" s="293"/>
      <c r="C1049" s="294">
        <v>202</v>
      </c>
      <c r="D1049" s="295" t="s">
        <v>755</v>
      </c>
      <c r="E1049" s="296">
        <f>F1049+G1049+H1049</f>
        <v>0</v>
      </c>
      <c r="F1049" s="158"/>
      <c r="G1049" s="159"/>
      <c r="H1049" s="1421"/>
      <c r="I1049" s="158"/>
      <c r="J1049" s="159"/>
      <c r="K1049" s="1421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603</v>
      </c>
      <c r="E1050" s="296">
        <f>F1050+G1050+H1050</f>
        <v>0</v>
      </c>
      <c r="F1050" s="158"/>
      <c r="G1050" s="159"/>
      <c r="H1050" s="1421"/>
      <c r="I1050" s="158"/>
      <c r="J1050" s="159"/>
      <c r="K1050" s="1421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604</v>
      </c>
      <c r="E1051" s="296">
        <f>F1051+G1051+H1051</f>
        <v>0</v>
      </c>
      <c r="F1051" s="158"/>
      <c r="G1051" s="159"/>
      <c r="H1051" s="1421"/>
      <c r="I1051" s="158"/>
      <c r="J1051" s="159"/>
      <c r="K1051" s="1421"/>
      <c r="L1051" s="296">
        <f>I1051+J1051+K1051</f>
        <v>0</v>
      </c>
      <c r="M1051" s="12">
        <f t="shared" si="245"/>
      </c>
      <c r="N1051" s="13"/>
    </row>
    <row r="1052" spans="1:14" ht="15.75">
      <c r="A1052" s="10"/>
      <c r="B1052" s="292"/>
      <c r="C1052" s="286">
        <v>209</v>
      </c>
      <c r="D1052" s="302" t="s">
        <v>605</v>
      </c>
      <c r="E1052" s="288">
        <f>F1052+G1052+H1052</f>
        <v>0</v>
      </c>
      <c r="F1052" s="173"/>
      <c r="G1052" s="174"/>
      <c r="H1052" s="1422"/>
      <c r="I1052" s="173"/>
      <c r="J1052" s="174"/>
      <c r="K1052" s="1422"/>
      <c r="L1052" s="288">
        <f>I1052+J1052+K1052</f>
        <v>0</v>
      </c>
      <c r="M1052" s="12">
        <f t="shared" si="245"/>
      </c>
      <c r="N1052" s="13"/>
    </row>
    <row r="1053" spans="1:14" ht="15.75">
      <c r="A1053" s="10"/>
      <c r="B1053" s="273">
        <v>500</v>
      </c>
      <c r="C1053" s="1796" t="s">
        <v>194</v>
      </c>
      <c r="D1053" s="1797"/>
      <c r="E1053" s="274">
        <f aca="true" t="shared" si="247" ref="E1053:L1053">SUM(E1054:E1060)</f>
        <v>0</v>
      </c>
      <c r="F1053" s="275">
        <f t="shared" si="247"/>
        <v>0</v>
      </c>
      <c r="G1053" s="276">
        <f t="shared" si="247"/>
        <v>0</v>
      </c>
      <c r="H1053" s="277">
        <f>SUM(H1054:H1060)</f>
        <v>0</v>
      </c>
      <c r="I1053" s="275">
        <f t="shared" si="247"/>
        <v>3821</v>
      </c>
      <c r="J1053" s="276">
        <f t="shared" si="247"/>
        <v>0</v>
      </c>
      <c r="K1053" s="277">
        <f t="shared" si="247"/>
        <v>0</v>
      </c>
      <c r="L1053" s="274">
        <f t="shared" si="247"/>
        <v>3821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195</v>
      </c>
      <c r="E1054" s="282">
        <f aca="true" t="shared" si="248" ref="E1054:E1061">F1054+G1054+H1054</f>
        <v>0</v>
      </c>
      <c r="F1054" s="152"/>
      <c r="G1054" s="153"/>
      <c r="H1054" s="1419"/>
      <c r="I1054" s="152">
        <v>2477</v>
      </c>
      <c r="J1054" s="153"/>
      <c r="K1054" s="1419"/>
      <c r="L1054" s="282">
        <f aca="true" t="shared" si="249" ref="L1054:L1061">I1054+J1054+K1054</f>
        <v>2477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917</v>
      </c>
      <c r="E1055" s="296">
        <f t="shared" si="248"/>
        <v>0</v>
      </c>
      <c r="F1055" s="158"/>
      <c r="G1055" s="159"/>
      <c r="H1055" s="1421"/>
      <c r="I1055" s="158"/>
      <c r="J1055" s="159"/>
      <c r="K1055" s="1421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878</v>
      </c>
      <c r="E1056" s="296">
        <f>F1056+G1056+H1056</f>
        <v>0</v>
      </c>
      <c r="F1056" s="490">
        <v>0</v>
      </c>
      <c r="G1056" s="491">
        <v>0</v>
      </c>
      <c r="H1056" s="160">
        <v>0</v>
      </c>
      <c r="I1056" s="490">
        <v>0</v>
      </c>
      <c r="J1056" s="491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196</v>
      </c>
      <c r="E1057" s="296">
        <f t="shared" si="248"/>
        <v>0</v>
      </c>
      <c r="F1057" s="158"/>
      <c r="G1057" s="159"/>
      <c r="H1057" s="1421"/>
      <c r="I1057" s="158">
        <v>954</v>
      </c>
      <c r="J1057" s="159"/>
      <c r="K1057" s="1421"/>
      <c r="L1057" s="296">
        <f t="shared" si="249"/>
        <v>954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197</v>
      </c>
      <c r="E1058" s="296">
        <f t="shared" si="248"/>
        <v>0</v>
      </c>
      <c r="F1058" s="158"/>
      <c r="G1058" s="159"/>
      <c r="H1058" s="1421"/>
      <c r="I1058" s="158">
        <v>390</v>
      </c>
      <c r="J1058" s="159"/>
      <c r="K1058" s="1421"/>
      <c r="L1058" s="296">
        <f t="shared" si="249"/>
        <v>390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880</v>
      </c>
      <c r="E1059" s="296">
        <f>F1059+G1059+H1059</f>
        <v>0</v>
      </c>
      <c r="F1059" s="490">
        <v>0</v>
      </c>
      <c r="G1059" s="491">
        <v>0</v>
      </c>
      <c r="H1059" s="160">
        <v>0</v>
      </c>
      <c r="I1059" s="490">
        <v>0</v>
      </c>
      <c r="J1059" s="491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198</v>
      </c>
      <c r="E1060" s="288">
        <f t="shared" si="248"/>
        <v>0</v>
      </c>
      <c r="F1060" s="173"/>
      <c r="G1060" s="174"/>
      <c r="H1060" s="1422"/>
      <c r="I1060" s="173"/>
      <c r="J1060" s="174"/>
      <c r="K1060" s="1422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798" t="s">
        <v>199</v>
      </c>
      <c r="D1061" s="1799"/>
      <c r="E1061" s="311">
        <f t="shared" si="248"/>
        <v>0</v>
      </c>
      <c r="F1061" s="1423"/>
      <c r="G1061" s="1424"/>
      <c r="H1061" s="1425"/>
      <c r="I1061" s="1423"/>
      <c r="J1061" s="1424"/>
      <c r="K1061" s="1425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794" t="s">
        <v>200</v>
      </c>
      <c r="D1062" s="1795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0</v>
      </c>
      <c r="J1062" s="276">
        <f t="shared" si="250"/>
        <v>0</v>
      </c>
      <c r="K1062" s="277">
        <f t="shared" si="250"/>
        <v>0</v>
      </c>
      <c r="L1062" s="311">
        <f t="shared" si="250"/>
        <v>0</v>
      </c>
      <c r="M1062" s="12">
        <f t="shared" si="245"/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201</v>
      </c>
      <c r="E1063" s="282">
        <f aca="true" t="shared" si="251" ref="E1063:E1079">F1063+G1063+H1063</f>
        <v>0</v>
      </c>
      <c r="F1063" s="152"/>
      <c r="G1063" s="153"/>
      <c r="H1063" s="1419"/>
      <c r="I1063" s="152"/>
      <c r="J1063" s="153"/>
      <c r="K1063" s="1419"/>
      <c r="L1063" s="282">
        <f aca="true" t="shared" si="252" ref="L1063:L1079">I1063+J1063+K1063</f>
        <v>0</v>
      </c>
      <c r="M1063" s="12">
        <f t="shared" si="245"/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202</v>
      </c>
      <c r="E1064" s="296">
        <f t="shared" si="251"/>
        <v>0</v>
      </c>
      <c r="F1064" s="158"/>
      <c r="G1064" s="159"/>
      <c r="H1064" s="1421"/>
      <c r="I1064" s="158"/>
      <c r="J1064" s="159"/>
      <c r="K1064" s="1421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203</v>
      </c>
      <c r="E1065" s="296">
        <f t="shared" si="251"/>
        <v>0</v>
      </c>
      <c r="F1065" s="158"/>
      <c r="G1065" s="159"/>
      <c r="H1065" s="1421"/>
      <c r="I1065" s="158"/>
      <c r="J1065" s="159"/>
      <c r="K1065" s="1421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204</v>
      </c>
      <c r="E1066" s="296">
        <f t="shared" si="251"/>
        <v>0</v>
      </c>
      <c r="F1066" s="158"/>
      <c r="G1066" s="159"/>
      <c r="H1066" s="1421"/>
      <c r="I1066" s="158"/>
      <c r="J1066" s="159"/>
      <c r="K1066" s="1421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205</v>
      </c>
      <c r="E1067" s="296">
        <f t="shared" si="251"/>
        <v>0</v>
      </c>
      <c r="F1067" s="158"/>
      <c r="G1067" s="159"/>
      <c r="H1067" s="1421"/>
      <c r="I1067" s="158"/>
      <c r="J1067" s="159"/>
      <c r="K1067" s="1421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206</v>
      </c>
      <c r="E1068" s="315">
        <f t="shared" si="251"/>
        <v>0</v>
      </c>
      <c r="F1068" s="164"/>
      <c r="G1068" s="165"/>
      <c r="H1068" s="1420"/>
      <c r="I1068" s="164"/>
      <c r="J1068" s="165"/>
      <c r="K1068" s="1420"/>
      <c r="L1068" s="315">
        <f t="shared" si="252"/>
        <v>0</v>
      </c>
      <c r="M1068" s="12">
        <f t="shared" si="245"/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207</v>
      </c>
      <c r="E1069" s="321">
        <f t="shared" si="251"/>
        <v>0</v>
      </c>
      <c r="F1069" s="455"/>
      <c r="G1069" s="456"/>
      <c r="H1069" s="1429"/>
      <c r="I1069" s="455"/>
      <c r="J1069" s="456"/>
      <c r="K1069" s="1429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208</v>
      </c>
      <c r="E1070" s="327">
        <f t="shared" si="251"/>
        <v>0</v>
      </c>
      <c r="F1070" s="450"/>
      <c r="G1070" s="451"/>
      <c r="H1070" s="1426"/>
      <c r="I1070" s="450"/>
      <c r="J1070" s="451"/>
      <c r="K1070" s="1426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209</v>
      </c>
      <c r="E1071" s="321">
        <f t="shared" si="251"/>
        <v>0</v>
      </c>
      <c r="F1071" s="455"/>
      <c r="G1071" s="456"/>
      <c r="H1071" s="1429"/>
      <c r="I1071" s="455"/>
      <c r="J1071" s="456"/>
      <c r="K1071" s="1429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210</v>
      </c>
      <c r="E1072" s="296">
        <f t="shared" si="251"/>
        <v>0</v>
      </c>
      <c r="F1072" s="158"/>
      <c r="G1072" s="159"/>
      <c r="H1072" s="1421"/>
      <c r="I1072" s="158"/>
      <c r="J1072" s="159"/>
      <c r="K1072" s="1421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881</v>
      </c>
      <c r="E1073" s="327">
        <f t="shared" si="251"/>
        <v>0</v>
      </c>
      <c r="F1073" s="450"/>
      <c r="G1073" s="451"/>
      <c r="H1073" s="1426"/>
      <c r="I1073" s="450"/>
      <c r="J1073" s="451"/>
      <c r="K1073" s="1426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211</v>
      </c>
      <c r="E1074" s="321">
        <f t="shared" si="251"/>
        <v>0</v>
      </c>
      <c r="F1074" s="455"/>
      <c r="G1074" s="456"/>
      <c r="H1074" s="1429"/>
      <c r="I1074" s="455"/>
      <c r="J1074" s="456"/>
      <c r="K1074" s="1429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807</v>
      </c>
      <c r="E1075" s="327">
        <f t="shared" si="251"/>
        <v>0</v>
      </c>
      <c r="F1075" s="450"/>
      <c r="G1075" s="451"/>
      <c r="H1075" s="1426"/>
      <c r="I1075" s="450"/>
      <c r="J1075" s="451"/>
      <c r="K1075" s="1426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212</v>
      </c>
      <c r="E1076" s="336">
        <f t="shared" si="251"/>
        <v>0</v>
      </c>
      <c r="F1076" s="601"/>
      <c r="G1076" s="602"/>
      <c r="H1076" s="1428"/>
      <c r="I1076" s="601"/>
      <c r="J1076" s="602"/>
      <c r="K1076" s="1428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918</v>
      </c>
      <c r="E1077" s="321">
        <f t="shared" si="251"/>
        <v>0</v>
      </c>
      <c r="F1077" s="455"/>
      <c r="G1077" s="456"/>
      <c r="H1077" s="1429"/>
      <c r="I1077" s="455"/>
      <c r="J1077" s="456"/>
      <c r="K1077" s="1429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307</v>
      </c>
      <c r="E1078" s="296">
        <f t="shared" si="251"/>
        <v>0</v>
      </c>
      <c r="F1078" s="158"/>
      <c r="G1078" s="159"/>
      <c r="H1078" s="1421"/>
      <c r="I1078" s="158"/>
      <c r="J1078" s="159"/>
      <c r="K1078" s="1421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213</v>
      </c>
      <c r="E1079" s="288">
        <f t="shared" si="251"/>
        <v>0</v>
      </c>
      <c r="F1079" s="173"/>
      <c r="G1079" s="174"/>
      <c r="H1079" s="1422"/>
      <c r="I1079" s="173"/>
      <c r="J1079" s="174"/>
      <c r="K1079" s="1422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786" t="s">
        <v>274</v>
      </c>
      <c r="D1080" s="1787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919</v>
      </c>
      <c r="E1081" s="282">
        <f>F1081+G1081+H1081</f>
        <v>0</v>
      </c>
      <c r="F1081" s="152"/>
      <c r="G1081" s="153"/>
      <c r="H1081" s="1419"/>
      <c r="I1081" s="152"/>
      <c r="J1081" s="153"/>
      <c r="K1081" s="1419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920</v>
      </c>
      <c r="E1082" s="296">
        <f>F1082+G1082+H1082</f>
        <v>0</v>
      </c>
      <c r="F1082" s="158"/>
      <c r="G1082" s="159"/>
      <c r="H1082" s="1421"/>
      <c r="I1082" s="158"/>
      <c r="J1082" s="159"/>
      <c r="K1082" s="1421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921</v>
      </c>
      <c r="E1083" s="288">
        <f>F1083+G1083+H1083</f>
        <v>0</v>
      </c>
      <c r="F1083" s="173"/>
      <c r="G1083" s="174"/>
      <c r="H1083" s="1422"/>
      <c r="I1083" s="173"/>
      <c r="J1083" s="174"/>
      <c r="K1083" s="1422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786" t="s">
        <v>728</v>
      </c>
      <c r="D1084" s="1787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214</v>
      </c>
      <c r="E1085" s="282">
        <f>F1085+G1085+H1085</f>
        <v>0</v>
      </c>
      <c r="F1085" s="152"/>
      <c r="G1085" s="153"/>
      <c r="H1085" s="1419"/>
      <c r="I1085" s="152"/>
      <c r="J1085" s="153"/>
      <c r="K1085" s="1419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215</v>
      </c>
      <c r="E1086" s="296">
        <f>F1086+G1086+H1086</f>
        <v>0</v>
      </c>
      <c r="F1086" s="158"/>
      <c r="G1086" s="159"/>
      <c r="H1086" s="1421"/>
      <c r="I1086" s="158"/>
      <c r="J1086" s="159"/>
      <c r="K1086" s="1421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216</v>
      </c>
      <c r="E1087" s="296">
        <f>F1087+G1087+H1087</f>
        <v>0</v>
      </c>
      <c r="F1087" s="490">
        <v>0</v>
      </c>
      <c r="G1087" s="491">
        <v>0</v>
      </c>
      <c r="H1087" s="160">
        <v>0</v>
      </c>
      <c r="I1087" s="490">
        <v>0</v>
      </c>
      <c r="J1087" s="491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217</v>
      </c>
      <c r="E1088" s="296">
        <f>F1088+G1088+H1088</f>
        <v>0</v>
      </c>
      <c r="F1088" s="490">
        <v>0</v>
      </c>
      <c r="G1088" s="491">
        <v>0</v>
      </c>
      <c r="H1088" s="160">
        <v>0</v>
      </c>
      <c r="I1088" s="490">
        <v>0</v>
      </c>
      <c r="J1088" s="491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218</v>
      </c>
      <c r="E1089" s="288">
        <f>F1089+G1089+H1089</f>
        <v>0</v>
      </c>
      <c r="F1089" s="173"/>
      <c r="G1089" s="174"/>
      <c r="H1089" s="1422"/>
      <c r="I1089" s="173"/>
      <c r="J1089" s="174"/>
      <c r="K1089" s="1422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786" t="s">
        <v>219</v>
      </c>
      <c r="D1090" s="1787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308</v>
      </c>
      <c r="E1091" s="282">
        <f aca="true" t="shared" si="256" ref="E1091:E1096">F1091+G1091+H1091</f>
        <v>0</v>
      </c>
      <c r="F1091" s="152"/>
      <c r="G1091" s="153"/>
      <c r="H1091" s="1419"/>
      <c r="I1091" s="152"/>
      <c r="J1091" s="153"/>
      <c r="K1091" s="1419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220</v>
      </c>
      <c r="E1092" s="288">
        <f t="shared" si="256"/>
        <v>0</v>
      </c>
      <c r="F1092" s="173"/>
      <c r="G1092" s="174"/>
      <c r="H1092" s="1422"/>
      <c r="I1092" s="173"/>
      <c r="J1092" s="174"/>
      <c r="K1092" s="1422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786" t="s">
        <v>221</v>
      </c>
      <c r="D1093" s="1787"/>
      <c r="E1093" s="311">
        <f t="shared" si="256"/>
        <v>0</v>
      </c>
      <c r="F1093" s="1423"/>
      <c r="G1093" s="1424"/>
      <c r="H1093" s="1425"/>
      <c r="I1093" s="1423"/>
      <c r="J1093" s="1424"/>
      <c r="K1093" s="1425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792" t="s">
        <v>222</v>
      </c>
      <c r="D1094" s="1793"/>
      <c r="E1094" s="311">
        <f t="shared" si="256"/>
        <v>0</v>
      </c>
      <c r="F1094" s="1423"/>
      <c r="G1094" s="1424"/>
      <c r="H1094" s="1425"/>
      <c r="I1094" s="1423"/>
      <c r="J1094" s="1424"/>
      <c r="K1094" s="1425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792" t="s">
        <v>223</v>
      </c>
      <c r="D1095" s="1793"/>
      <c r="E1095" s="311">
        <f t="shared" si="256"/>
        <v>0</v>
      </c>
      <c r="F1095" s="1423"/>
      <c r="G1095" s="1424"/>
      <c r="H1095" s="1425"/>
      <c r="I1095" s="1423"/>
      <c r="J1095" s="1424"/>
      <c r="K1095" s="1425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792" t="s">
        <v>1674</v>
      </c>
      <c r="D1096" s="1793"/>
      <c r="E1096" s="311">
        <f t="shared" si="256"/>
        <v>0</v>
      </c>
      <c r="F1096" s="1423"/>
      <c r="G1096" s="1424"/>
      <c r="H1096" s="1425"/>
      <c r="I1096" s="1423"/>
      <c r="J1096" s="1424"/>
      <c r="K1096" s="1425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786" t="s">
        <v>224</v>
      </c>
      <c r="D1097" s="1787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2008</v>
      </c>
      <c r="E1098" s="282">
        <f aca="true" t="shared" si="259" ref="E1098:E1105">F1098+G1098+H1098</f>
        <v>0</v>
      </c>
      <c r="F1098" s="152"/>
      <c r="G1098" s="153"/>
      <c r="H1098" s="1419"/>
      <c r="I1098" s="152"/>
      <c r="J1098" s="153"/>
      <c r="K1098" s="1419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225</v>
      </c>
      <c r="E1099" s="282">
        <f t="shared" si="259"/>
        <v>0</v>
      </c>
      <c r="F1099" s="152"/>
      <c r="G1099" s="153"/>
      <c r="H1099" s="1419"/>
      <c r="I1099" s="152"/>
      <c r="J1099" s="153"/>
      <c r="K1099" s="1419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226</v>
      </c>
      <c r="E1100" s="327">
        <f t="shared" si="259"/>
        <v>0</v>
      </c>
      <c r="F1100" s="450"/>
      <c r="G1100" s="451"/>
      <c r="H1100" s="1426"/>
      <c r="I1100" s="450"/>
      <c r="J1100" s="451"/>
      <c r="K1100" s="1426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227</v>
      </c>
      <c r="E1101" s="352">
        <f t="shared" si="259"/>
        <v>0</v>
      </c>
      <c r="F1101" s="637"/>
      <c r="G1101" s="638"/>
      <c r="H1101" s="1427"/>
      <c r="I1101" s="637"/>
      <c r="J1101" s="638"/>
      <c r="K1101" s="1427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228</v>
      </c>
      <c r="E1102" s="336">
        <f t="shared" si="259"/>
        <v>0</v>
      </c>
      <c r="F1102" s="601"/>
      <c r="G1102" s="602"/>
      <c r="H1102" s="1428"/>
      <c r="I1102" s="601"/>
      <c r="J1102" s="602"/>
      <c r="K1102" s="1428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2009</v>
      </c>
      <c r="E1103" s="321">
        <f t="shared" si="259"/>
        <v>0</v>
      </c>
      <c r="F1103" s="455"/>
      <c r="G1103" s="456"/>
      <c r="H1103" s="1429"/>
      <c r="I1103" s="455"/>
      <c r="J1103" s="456"/>
      <c r="K1103" s="1429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229</v>
      </c>
      <c r="E1104" s="321">
        <f t="shared" si="259"/>
        <v>0</v>
      </c>
      <c r="F1104" s="455"/>
      <c r="G1104" s="456"/>
      <c r="H1104" s="1429"/>
      <c r="I1104" s="455"/>
      <c r="J1104" s="456"/>
      <c r="K1104" s="1429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230</v>
      </c>
      <c r="E1105" s="288">
        <f t="shared" si="259"/>
        <v>0</v>
      </c>
      <c r="F1105" s="173"/>
      <c r="G1105" s="174"/>
      <c r="H1105" s="1422"/>
      <c r="I1105" s="173"/>
      <c r="J1105" s="174"/>
      <c r="K1105" s="1422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231</v>
      </c>
      <c r="D1106" s="1703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232</v>
      </c>
      <c r="E1107" s="282">
        <f aca="true" t="shared" si="262" ref="E1107:E1115">F1107+G1107+H1107</f>
        <v>0</v>
      </c>
      <c r="F1107" s="488">
        <v>0</v>
      </c>
      <c r="G1107" s="489">
        <v>0</v>
      </c>
      <c r="H1107" s="154">
        <v>0</v>
      </c>
      <c r="I1107" s="488">
        <v>0</v>
      </c>
      <c r="J1107" s="489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721</v>
      </c>
      <c r="E1108" s="296">
        <f t="shared" si="262"/>
        <v>0</v>
      </c>
      <c r="F1108" s="490">
        <v>0</v>
      </c>
      <c r="G1108" s="491">
        <v>0</v>
      </c>
      <c r="H1108" s="160">
        <v>0</v>
      </c>
      <c r="I1108" s="490">
        <v>0</v>
      </c>
      <c r="J1108" s="491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233</v>
      </c>
      <c r="E1109" s="296">
        <f t="shared" si="262"/>
        <v>0</v>
      </c>
      <c r="F1109" s="490">
        <v>0</v>
      </c>
      <c r="G1109" s="491">
        <v>0</v>
      </c>
      <c r="H1109" s="160">
        <v>0</v>
      </c>
      <c r="I1109" s="490">
        <v>0</v>
      </c>
      <c r="J1109" s="491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234</v>
      </c>
      <c r="E1110" s="296">
        <f t="shared" si="262"/>
        <v>0</v>
      </c>
      <c r="F1110" s="490">
        <v>0</v>
      </c>
      <c r="G1110" s="491">
        <v>0</v>
      </c>
      <c r="H1110" s="160">
        <v>0</v>
      </c>
      <c r="I1110" s="490">
        <v>0</v>
      </c>
      <c r="J1110" s="491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235</v>
      </c>
      <c r="E1111" s="296">
        <f t="shared" si="262"/>
        <v>0</v>
      </c>
      <c r="F1111" s="490">
        <v>0</v>
      </c>
      <c r="G1111" s="491">
        <v>0</v>
      </c>
      <c r="H1111" s="160">
        <v>0</v>
      </c>
      <c r="I1111" s="490">
        <v>0</v>
      </c>
      <c r="J1111" s="491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1671</v>
      </c>
      <c r="E1112" s="288">
        <f t="shared" si="262"/>
        <v>0</v>
      </c>
      <c r="F1112" s="492">
        <v>0</v>
      </c>
      <c r="G1112" s="493">
        <v>0</v>
      </c>
      <c r="H1112" s="175">
        <v>0</v>
      </c>
      <c r="I1112" s="492">
        <v>0</v>
      </c>
      <c r="J1112" s="493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786" t="s">
        <v>236</v>
      </c>
      <c r="D1113" s="1787"/>
      <c r="E1113" s="311">
        <f t="shared" si="262"/>
        <v>0</v>
      </c>
      <c r="F1113" s="1472">
        <v>0</v>
      </c>
      <c r="G1113" s="1473">
        <v>0</v>
      </c>
      <c r="H1113" s="1474">
        <v>0</v>
      </c>
      <c r="I1113" s="1472">
        <v>0</v>
      </c>
      <c r="J1113" s="1473">
        <v>0</v>
      </c>
      <c r="K1113" s="1474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786" t="s">
        <v>237</v>
      </c>
      <c r="D1114" s="1787"/>
      <c r="E1114" s="311">
        <f t="shared" si="262"/>
        <v>0</v>
      </c>
      <c r="F1114" s="1423"/>
      <c r="G1114" s="1424"/>
      <c r="H1114" s="1425"/>
      <c r="I1114" s="1423"/>
      <c r="J1114" s="1424"/>
      <c r="K1114" s="1425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786" t="s">
        <v>238</v>
      </c>
      <c r="D1115" s="1787"/>
      <c r="E1115" s="311">
        <f t="shared" si="262"/>
        <v>0</v>
      </c>
      <c r="F1115" s="1473">
        <v>0</v>
      </c>
      <c r="G1115" s="1473">
        <v>0</v>
      </c>
      <c r="H1115" s="1473">
        <v>0</v>
      </c>
      <c r="I1115" s="1473">
        <v>0</v>
      </c>
      <c r="J1115" s="1473">
        <v>0</v>
      </c>
      <c r="K1115" s="1473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786" t="s">
        <v>239</v>
      </c>
      <c r="D1116" s="1787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240</v>
      </c>
      <c r="E1117" s="282">
        <f aca="true" t="shared" si="266" ref="E1117:E1122">F1117+G1117+H1117</f>
        <v>0</v>
      </c>
      <c r="F1117" s="152"/>
      <c r="G1117" s="153"/>
      <c r="H1117" s="1419"/>
      <c r="I1117" s="152"/>
      <c r="J1117" s="153"/>
      <c r="K1117" s="1419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241</v>
      </c>
      <c r="E1118" s="296">
        <f t="shared" si="266"/>
        <v>0</v>
      </c>
      <c r="F1118" s="158"/>
      <c r="G1118" s="159"/>
      <c r="H1118" s="1421"/>
      <c r="I1118" s="158"/>
      <c r="J1118" s="159"/>
      <c r="K1118" s="1421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242</v>
      </c>
      <c r="E1119" s="296">
        <f t="shared" si="266"/>
        <v>0</v>
      </c>
      <c r="F1119" s="158"/>
      <c r="G1119" s="159"/>
      <c r="H1119" s="1421"/>
      <c r="I1119" s="158"/>
      <c r="J1119" s="159"/>
      <c r="K1119" s="1421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243</v>
      </c>
      <c r="E1120" s="296">
        <f t="shared" si="266"/>
        <v>0</v>
      </c>
      <c r="F1120" s="158"/>
      <c r="G1120" s="159"/>
      <c r="H1120" s="1421"/>
      <c r="I1120" s="158"/>
      <c r="J1120" s="159"/>
      <c r="K1120" s="1421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244</v>
      </c>
      <c r="E1121" s="296">
        <f t="shared" si="266"/>
        <v>0</v>
      </c>
      <c r="F1121" s="158"/>
      <c r="G1121" s="159"/>
      <c r="H1121" s="1421"/>
      <c r="I1121" s="158"/>
      <c r="J1121" s="159"/>
      <c r="K1121" s="1421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245</v>
      </c>
      <c r="E1122" s="288">
        <f t="shared" si="266"/>
        <v>0</v>
      </c>
      <c r="F1122" s="173"/>
      <c r="G1122" s="174"/>
      <c r="H1122" s="1422"/>
      <c r="I1122" s="173"/>
      <c r="J1122" s="174"/>
      <c r="K1122" s="1422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786" t="s">
        <v>1675</v>
      </c>
      <c r="D1123" s="1787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246</v>
      </c>
      <c r="E1124" s="282">
        <f aca="true" t="shared" si="269" ref="E1124:E1129">F1124+G1124+H1124</f>
        <v>0</v>
      </c>
      <c r="F1124" s="152"/>
      <c r="G1124" s="153"/>
      <c r="H1124" s="1419"/>
      <c r="I1124" s="152"/>
      <c r="J1124" s="153"/>
      <c r="K1124" s="1419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247</v>
      </c>
      <c r="E1125" s="296">
        <f t="shared" si="269"/>
        <v>0</v>
      </c>
      <c r="F1125" s="158"/>
      <c r="G1125" s="159"/>
      <c r="H1125" s="1421"/>
      <c r="I1125" s="158"/>
      <c r="J1125" s="159"/>
      <c r="K1125" s="1421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248</v>
      </c>
      <c r="E1126" s="288">
        <f t="shared" si="269"/>
        <v>0</v>
      </c>
      <c r="F1126" s="173"/>
      <c r="G1126" s="174"/>
      <c r="H1126" s="1422"/>
      <c r="I1126" s="173"/>
      <c r="J1126" s="174"/>
      <c r="K1126" s="1422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786" t="s">
        <v>1672</v>
      </c>
      <c r="D1127" s="1787"/>
      <c r="E1127" s="311">
        <f t="shared" si="269"/>
        <v>0</v>
      </c>
      <c r="F1127" s="1423"/>
      <c r="G1127" s="1424"/>
      <c r="H1127" s="1425"/>
      <c r="I1127" s="1423"/>
      <c r="J1127" s="1424"/>
      <c r="K1127" s="1425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786" t="s">
        <v>1673</v>
      </c>
      <c r="D1128" s="1787"/>
      <c r="E1128" s="311">
        <f t="shared" si="269"/>
        <v>0</v>
      </c>
      <c r="F1128" s="1423"/>
      <c r="G1128" s="1424"/>
      <c r="H1128" s="1425"/>
      <c r="I1128" s="1423"/>
      <c r="J1128" s="1424"/>
      <c r="K1128" s="1425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792" t="s">
        <v>249</v>
      </c>
      <c r="D1129" s="1793"/>
      <c r="E1129" s="311">
        <f t="shared" si="269"/>
        <v>0</v>
      </c>
      <c r="F1129" s="1423"/>
      <c r="G1129" s="1424"/>
      <c r="H1129" s="1425"/>
      <c r="I1129" s="1423"/>
      <c r="J1129" s="1424"/>
      <c r="K1129" s="1425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786" t="s">
        <v>275</v>
      </c>
      <c r="D1130" s="1787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276</v>
      </c>
      <c r="E1131" s="282">
        <f>F1131+G1131+H1131</f>
        <v>0</v>
      </c>
      <c r="F1131" s="152"/>
      <c r="G1131" s="153"/>
      <c r="H1131" s="1419"/>
      <c r="I1131" s="152"/>
      <c r="J1131" s="153"/>
      <c r="K1131" s="1419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277</v>
      </c>
      <c r="E1132" s="288">
        <f>F1132+G1132+H1132</f>
        <v>0</v>
      </c>
      <c r="F1132" s="173"/>
      <c r="G1132" s="174"/>
      <c r="H1132" s="1422"/>
      <c r="I1132" s="173"/>
      <c r="J1132" s="174"/>
      <c r="K1132" s="1422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784" t="s">
        <v>250</v>
      </c>
      <c r="D1133" s="1785"/>
      <c r="E1133" s="311">
        <f>F1133+G1133+H1133</f>
        <v>0</v>
      </c>
      <c r="F1133" s="1423"/>
      <c r="G1133" s="1424"/>
      <c r="H1133" s="1425"/>
      <c r="I1133" s="1423"/>
      <c r="J1133" s="1424"/>
      <c r="K1133" s="1425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784" t="s">
        <v>251</v>
      </c>
      <c r="D1134" s="1785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252</v>
      </c>
      <c r="E1135" s="282">
        <f aca="true" t="shared" si="273" ref="E1135:E1141">F1135+G1135+H1135</f>
        <v>0</v>
      </c>
      <c r="F1135" s="152"/>
      <c r="G1135" s="153"/>
      <c r="H1135" s="1419"/>
      <c r="I1135" s="152"/>
      <c r="J1135" s="153"/>
      <c r="K1135" s="1419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253</v>
      </c>
      <c r="E1136" s="296">
        <f t="shared" si="273"/>
        <v>0</v>
      </c>
      <c r="F1136" s="158"/>
      <c r="G1136" s="159"/>
      <c r="H1136" s="1421"/>
      <c r="I1136" s="158"/>
      <c r="J1136" s="159"/>
      <c r="K1136" s="1421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626</v>
      </c>
      <c r="E1137" s="296">
        <f t="shared" si="273"/>
        <v>0</v>
      </c>
      <c r="F1137" s="158"/>
      <c r="G1137" s="159"/>
      <c r="H1137" s="1421"/>
      <c r="I1137" s="158"/>
      <c r="J1137" s="159"/>
      <c r="K1137" s="1421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627</v>
      </c>
      <c r="E1138" s="296">
        <f t="shared" si="273"/>
        <v>0</v>
      </c>
      <c r="F1138" s="158"/>
      <c r="G1138" s="159"/>
      <c r="H1138" s="1421"/>
      <c r="I1138" s="158"/>
      <c r="J1138" s="159"/>
      <c r="K1138" s="1421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628</v>
      </c>
      <c r="E1139" s="296">
        <f t="shared" si="273"/>
        <v>0</v>
      </c>
      <c r="F1139" s="158"/>
      <c r="G1139" s="159"/>
      <c r="H1139" s="1421"/>
      <c r="I1139" s="158"/>
      <c r="J1139" s="159"/>
      <c r="K1139" s="1421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629</v>
      </c>
      <c r="E1140" s="296">
        <f t="shared" si="273"/>
        <v>0</v>
      </c>
      <c r="F1140" s="158"/>
      <c r="G1140" s="159"/>
      <c r="H1140" s="1421"/>
      <c r="I1140" s="158"/>
      <c r="J1140" s="159"/>
      <c r="K1140" s="1421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630</v>
      </c>
      <c r="E1141" s="288">
        <f t="shared" si="273"/>
        <v>0</v>
      </c>
      <c r="F1141" s="173"/>
      <c r="G1141" s="174"/>
      <c r="H1141" s="1422"/>
      <c r="I1141" s="173"/>
      <c r="J1141" s="174"/>
      <c r="K1141" s="1422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784" t="s">
        <v>631</v>
      </c>
      <c r="D1142" s="1785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309</v>
      </c>
      <c r="E1143" s="282">
        <f>F1143+G1143+H1143</f>
        <v>0</v>
      </c>
      <c r="F1143" s="152"/>
      <c r="G1143" s="153"/>
      <c r="H1143" s="1419"/>
      <c r="I1143" s="152"/>
      <c r="J1143" s="153"/>
      <c r="K1143" s="1419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632</v>
      </c>
      <c r="E1144" s="288">
        <f>F1144+G1144+H1144</f>
        <v>0</v>
      </c>
      <c r="F1144" s="173"/>
      <c r="G1144" s="174"/>
      <c r="H1144" s="1422"/>
      <c r="I1144" s="173"/>
      <c r="J1144" s="174"/>
      <c r="K1144" s="1422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784" t="s">
        <v>691</v>
      </c>
      <c r="D1145" s="1785"/>
      <c r="E1145" s="311">
        <f>F1145+G1145+H1145</f>
        <v>0</v>
      </c>
      <c r="F1145" s="1423"/>
      <c r="G1145" s="1424"/>
      <c r="H1145" s="1425"/>
      <c r="I1145" s="1423"/>
      <c r="J1145" s="1424"/>
      <c r="K1145" s="1425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786" t="s">
        <v>692</v>
      </c>
      <c r="D1146" s="1787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693</v>
      </c>
      <c r="E1147" s="282">
        <f>F1147+G1147+H1147</f>
        <v>0</v>
      </c>
      <c r="F1147" s="152"/>
      <c r="G1147" s="153"/>
      <c r="H1147" s="1419"/>
      <c r="I1147" s="152"/>
      <c r="J1147" s="153"/>
      <c r="K1147" s="1419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694</v>
      </c>
      <c r="E1148" s="296">
        <f>F1148+G1148+H1148</f>
        <v>0</v>
      </c>
      <c r="F1148" s="158"/>
      <c r="G1148" s="159"/>
      <c r="H1148" s="1421"/>
      <c r="I1148" s="158"/>
      <c r="J1148" s="159"/>
      <c r="K1148" s="1421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695</v>
      </c>
      <c r="E1149" s="296">
        <f>F1149+G1149+H1149</f>
        <v>0</v>
      </c>
      <c r="F1149" s="158"/>
      <c r="G1149" s="159"/>
      <c r="H1149" s="1421"/>
      <c r="I1149" s="158"/>
      <c r="J1149" s="159"/>
      <c r="K1149" s="1421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696</v>
      </c>
      <c r="E1150" s="288">
        <f>F1150+G1150+H1150</f>
        <v>0</v>
      </c>
      <c r="F1150" s="173"/>
      <c r="G1150" s="174"/>
      <c r="H1150" s="1422"/>
      <c r="I1150" s="173"/>
      <c r="J1150" s="174"/>
      <c r="K1150" s="1422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788" t="s">
        <v>922</v>
      </c>
      <c r="D1151" s="1789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697</v>
      </c>
      <c r="E1152" s="282">
        <f>F1152+G1152+H1152</f>
        <v>0</v>
      </c>
      <c r="F1152" s="1473">
        <v>0</v>
      </c>
      <c r="G1152" s="1473">
        <v>0</v>
      </c>
      <c r="H1152" s="1473">
        <v>0</v>
      </c>
      <c r="I1152" s="1473">
        <v>0</v>
      </c>
      <c r="J1152" s="1473">
        <v>0</v>
      </c>
      <c r="K1152" s="1473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698</v>
      </c>
      <c r="E1153" s="315">
        <f>F1153+G1153+H1153</f>
        <v>0</v>
      </c>
      <c r="F1153" s="1473">
        <v>0</v>
      </c>
      <c r="G1153" s="1473">
        <v>0</v>
      </c>
      <c r="H1153" s="1473">
        <v>0</v>
      </c>
      <c r="I1153" s="1473">
        <v>0</v>
      </c>
      <c r="J1153" s="1473">
        <v>0</v>
      </c>
      <c r="K1153" s="1473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699</v>
      </c>
      <c r="E1154" s="378">
        <f>F1154+G1154+H1154</f>
        <v>0</v>
      </c>
      <c r="F1154" s="1473">
        <v>0</v>
      </c>
      <c r="G1154" s="1473">
        <v>0</v>
      </c>
      <c r="H1154" s="1473">
        <v>0</v>
      </c>
      <c r="I1154" s="1473">
        <v>0</v>
      </c>
      <c r="J1154" s="1473">
        <v>0</v>
      </c>
      <c r="K1154" s="1473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3"/>
      <c r="C1155" s="1790" t="s">
        <v>700</v>
      </c>
      <c r="D1155" s="1791"/>
      <c r="E1155" s="1439"/>
      <c r="F1155" s="1439"/>
      <c r="G1155" s="1439"/>
      <c r="H1155" s="1439"/>
      <c r="I1155" s="1439"/>
      <c r="J1155" s="1439"/>
      <c r="K1155" s="1439"/>
      <c r="L1155" s="1440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790" t="s">
        <v>700</v>
      </c>
      <c r="D1156" s="1791"/>
      <c r="E1156" s="383">
        <f>F1156+G1156+H1156</f>
        <v>0</v>
      </c>
      <c r="F1156" s="1430"/>
      <c r="G1156" s="1431"/>
      <c r="H1156" s="1432"/>
      <c r="I1156" s="1462">
        <v>0</v>
      </c>
      <c r="J1156" s="1463">
        <v>0</v>
      </c>
      <c r="K1156" s="1464">
        <v>0</v>
      </c>
      <c r="L1156" s="383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434"/>
      <c r="C1157" s="1435"/>
      <c r="D1157" s="1436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437"/>
      <c r="C1158" s="111"/>
      <c r="D1158" s="1438"/>
      <c r="E1158" s="219"/>
      <c r="F1158" s="219"/>
      <c r="G1158" s="219"/>
      <c r="H1158" s="219"/>
      <c r="I1158" s="219"/>
      <c r="J1158" s="219"/>
      <c r="K1158" s="219"/>
      <c r="L1158" s="390"/>
      <c r="M1158" s="12">
        <f t="shared" si="264"/>
      </c>
      <c r="N1158" s="13"/>
    </row>
    <row r="1159" spans="1:14" ht="15.75">
      <c r="A1159" s="23">
        <v>745</v>
      </c>
      <c r="B1159" s="1437"/>
      <c r="C1159" s="111"/>
      <c r="D1159" s="1438"/>
      <c r="E1159" s="219"/>
      <c r="F1159" s="219"/>
      <c r="G1159" s="219"/>
      <c r="H1159" s="219"/>
      <c r="I1159" s="219"/>
      <c r="J1159" s="219"/>
      <c r="K1159" s="219"/>
      <c r="L1159" s="390"/>
      <c r="M1159" s="12">
        <f t="shared" si="264"/>
      </c>
      <c r="N1159" s="13"/>
    </row>
    <row r="1160" spans="1:14" ht="16.5" thickBot="1">
      <c r="A1160" s="22">
        <v>750</v>
      </c>
      <c r="B1160" s="1465"/>
      <c r="C1160" s="394" t="s">
        <v>747</v>
      </c>
      <c r="D1160" s="1433">
        <f>+B1160</f>
        <v>0</v>
      </c>
      <c r="E1160" s="396">
        <f aca="true" t="shared" si="278" ref="E1160:L1160">SUM(E1044,E1047,E1053,E1061,E1062,E1080,E1084,E1090,E1093,E1094,E1095,E1096,E1097,E1106,E1113,E1114,E1115,E1116,E1123,E1127,E1128,E1129,E1130,E1133,E1134,E1142,E1145,E1146,E1151)+E1156</f>
        <v>0</v>
      </c>
      <c r="F1160" s="397">
        <f t="shared" si="278"/>
        <v>0</v>
      </c>
      <c r="G1160" s="398">
        <f t="shared" si="278"/>
        <v>0</v>
      </c>
      <c r="H1160" s="399">
        <f>SUM(H1044,H1047,H1053,H1061,H1062,H1080,H1084,H1090,H1093,H1094,H1095,H1096,H1097,H1106,H1113,H1114,H1115,H1116,H1123,H1127,H1128,H1129,H1130,H1133,H1134,H1142,H1145,H1146,H1151)+H1156</f>
        <v>0</v>
      </c>
      <c r="I1160" s="397">
        <f t="shared" si="278"/>
        <v>23701</v>
      </c>
      <c r="J1160" s="398">
        <f t="shared" si="278"/>
        <v>0</v>
      </c>
      <c r="K1160" s="399">
        <f t="shared" si="278"/>
        <v>0</v>
      </c>
      <c r="L1160" s="396">
        <f t="shared" si="278"/>
        <v>23701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120</v>
      </c>
      <c r="C1161" s="1"/>
      <c r="L1161" s="6"/>
      <c r="M1161" s="7">
        <f>(IF($E1160&lt;&gt;0,$M$2,IF($L1160&lt;&gt;0,$M$2,"")))</f>
        <v>1</v>
      </c>
    </row>
    <row r="1162" spans="1:13" ht="15.75">
      <c r="A1162" s="23">
        <v>760</v>
      </c>
      <c r="B1162" s="1368"/>
      <c r="C1162" s="1368"/>
      <c r="D1162" s="1369"/>
      <c r="E1162" s="1368"/>
      <c r="F1162" s="1368"/>
      <c r="G1162" s="1368"/>
      <c r="H1162" s="1368"/>
      <c r="I1162" s="1368"/>
      <c r="J1162" s="1368"/>
      <c r="K1162" s="1368"/>
      <c r="L1162" s="1370"/>
      <c r="M1162" s="7">
        <f>(IF($E1160&lt;&gt;0,$M$2,IF($L1160&lt;&gt;0,$M$2,"")))</f>
        <v>1</v>
      </c>
    </row>
    <row r="1163" spans="1:14" ht="18.75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4" ht="18.75">
      <c r="A1164" s="22">
        <v>775</v>
      </c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77"/>
      <c r="M1164" s="74">
        <f>(IF(E1159&lt;&gt;0,$G$2,IF(L1159&lt;&gt;0,$G$2,"")))</f>
      </c>
      <c r="N1164" s="65"/>
    </row>
    <row r="1165" ht="15.75">
      <c r="A1165" s="23">
        <v>780</v>
      </c>
    </row>
    <row r="1166" ht="15.75">
      <c r="A1166" s="23">
        <v>785</v>
      </c>
    </row>
    <row r="1167" ht="15.75">
      <c r="A1167" s="23">
        <v>790</v>
      </c>
    </row>
    <row r="1168" ht="15.75">
      <c r="A1168" s="23">
        <v>795</v>
      </c>
    </row>
    <row r="1169" ht="15.75">
      <c r="A1169" s="22">
        <v>805</v>
      </c>
    </row>
    <row r="1170" ht="15.75">
      <c r="A1170" s="23">
        <v>810</v>
      </c>
    </row>
    <row r="1171" ht="15.75">
      <c r="A1171" s="23">
        <v>815</v>
      </c>
    </row>
    <row r="1172" ht="15.75">
      <c r="A1172" s="28">
        <v>525</v>
      </c>
    </row>
    <row r="1173" ht="15.75">
      <c r="A1173" s="22">
        <v>820</v>
      </c>
    </row>
    <row r="1174" ht="15.75">
      <c r="A1174" s="23">
        <v>821</v>
      </c>
    </row>
    <row r="1175" ht="15.75">
      <c r="A1175" s="23">
        <v>822</v>
      </c>
    </row>
    <row r="1176" ht="15.75">
      <c r="A1176" s="23">
        <v>823</v>
      </c>
    </row>
    <row r="1177" ht="15.75">
      <c r="A1177" s="23">
        <v>825</v>
      </c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3"/>
    </row>
    <row r="1187" ht="15.75">
      <c r="A1187" s="23"/>
    </row>
    <row r="1188" ht="15.75">
      <c r="A1188" s="23"/>
    </row>
    <row r="1189" ht="15.75">
      <c r="A1189" s="23"/>
    </row>
    <row r="1190" ht="15.75">
      <c r="A1190" s="23"/>
    </row>
    <row r="1191" ht="15.75">
      <c r="A1191" s="23"/>
    </row>
    <row r="1192" ht="15.75">
      <c r="A1192" s="25"/>
    </row>
    <row r="1193" ht="15.75">
      <c r="A1193" s="25">
        <v>905</v>
      </c>
    </row>
    <row r="1194" ht="15.75">
      <c r="A1194" s="25">
        <v>906</v>
      </c>
    </row>
    <row r="1195" ht="15.75">
      <c r="A1195" s="25"/>
    </row>
  </sheetData>
  <sheetProtection password="81B0" sheet="1" objects="1" scenarios="1"/>
  <mergeCells count="247">
    <mergeCell ref="C1013:D1013"/>
    <mergeCell ref="C1017:D1017"/>
    <mergeCell ref="C1018:D1018"/>
    <mergeCell ref="C992:D992"/>
    <mergeCell ref="C995:D995"/>
    <mergeCell ref="C996:D996"/>
    <mergeCell ref="C1004:D1004"/>
    <mergeCell ref="C1007:D1007"/>
    <mergeCell ref="C1008:D1008"/>
    <mergeCell ref="C977:D977"/>
    <mergeCell ref="C978:D978"/>
    <mergeCell ref="C985:D985"/>
    <mergeCell ref="C989:D989"/>
    <mergeCell ref="C990:D990"/>
    <mergeCell ref="C991:D991"/>
    <mergeCell ref="C956:D956"/>
    <mergeCell ref="C957:D957"/>
    <mergeCell ref="C958:D958"/>
    <mergeCell ref="C959:D959"/>
    <mergeCell ref="C975:D975"/>
    <mergeCell ref="C976:D976"/>
    <mergeCell ref="C923:D923"/>
    <mergeCell ref="C924:D924"/>
    <mergeCell ref="C942:D942"/>
    <mergeCell ref="C946:D946"/>
    <mergeCell ref="C952:D952"/>
    <mergeCell ref="C955:D955"/>
    <mergeCell ref="B895:D895"/>
    <mergeCell ref="E899:H899"/>
    <mergeCell ref="I899:L899"/>
    <mergeCell ref="C906:D906"/>
    <mergeCell ref="C909:D909"/>
    <mergeCell ref="C915:D915"/>
    <mergeCell ref="C870:D870"/>
    <mergeCell ref="C875:D875"/>
    <mergeCell ref="C879:D879"/>
    <mergeCell ref="C880:D880"/>
    <mergeCell ref="B890:D890"/>
    <mergeCell ref="B892:D892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1028:D1028"/>
    <mergeCell ref="B1030:D1030"/>
    <mergeCell ref="B1033:D1033"/>
    <mergeCell ref="E1037:H1037"/>
    <mergeCell ref="I1037:L1037"/>
    <mergeCell ref="C1044:D1044"/>
    <mergeCell ref="C1047:D1047"/>
    <mergeCell ref="C1053:D1053"/>
    <mergeCell ref="C1061:D1061"/>
    <mergeCell ref="C1062:D1062"/>
    <mergeCell ref="C1080:D1080"/>
    <mergeCell ref="C1084:D1084"/>
    <mergeCell ref="C1090:D1090"/>
    <mergeCell ref="C1093:D1093"/>
    <mergeCell ref="C1094:D1094"/>
    <mergeCell ref="C1095:D1095"/>
    <mergeCell ref="C1096:D1096"/>
    <mergeCell ref="C1097:D1097"/>
    <mergeCell ref="C1142:D1142"/>
    <mergeCell ref="C1113:D1113"/>
    <mergeCell ref="C1114:D1114"/>
    <mergeCell ref="C1115:D1115"/>
    <mergeCell ref="C1116:D1116"/>
    <mergeCell ref="C1123:D1123"/>
    <mergeCell ref="C1127:D1127"/>
    <mergeCell ref="C1145:D1145"/>
    <mergeCell ref="C1146:D1146"/>
    <mergeCell ref="C1151:D1151"/>
    <mergeCell ref="C1155:D1155"/>
    <mergeCell ref="C1156:D1156"/>
    <mergeCell ref="C1128:D1128"/>
    <mergeCell ref="C1129:D1129"/>
    <mergeCell ref="C1130:D1130"/>
    <mergeCell ref="C1133:D1133"/>
    <mergeCell ref="C1134:D1134"/>
  </mergeCells>
  <conditionalFormatting sqref="D449">
    <cfRule type="cellIs" priority="155" dxfId="174" operator="notEqual" stopIfTrue="1">
      <formula>0</formula>
    </cfRule>
  </conditionalFormatting>
  <conditionalFormatting sqref="D600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80">
    <cfRule type="cellIs" priority="132" dxfId="190" operator="equal" stopIfTrue="1">
      <formula>0</formula>
    </cfRule>
  </conditionalFormatting>
  <conditionalFormatting sqref="E182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2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55">
    <cfRule type="cellIs" priority="121" dxfId="190" operator="equal" stopIfTrue="1">
      <formula>0</formula>
    </cfRule>
  </conditionalFormatting>
  <conditionalFormatting sqref="E357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7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40">
    <cfRule type="cellIs" priority="110" dxfId="190" operator="equal" stopIfTrue="1">
      <formula>0</formula>
    </cfRule>
  </conditionalFormatting>
  <conditionalFormatting sqref="E442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42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9">
    <cfRule type="cellIs" priority="99" dxfId="191" operator="notEqual" stopIfTrue="1">
      <formula>0</formula>
    </cfRule>
  </conditionalFormatting>
  <conditionalFormatting sqref="F449">
    <cfRule type="cellIs" priority="98" dxfId="191" operator="notEqual" stopIfTrue="1">
      <formula>0</formula>
    </cfRule>
  </conditionalFormatting>
  <conditionalFormatting sqref="G449">
    <cfRule type="cellIs" priority="97" dxfId="191" operator="notEqual" stopIfTrue="1">
      <formula>0</formula>
    </cfRule>
  </conditionalFormatting>
  <conditionalFormatting sqref="H449">
    <cfRule type="cellIs" priority="96" dxfId="191" operator="notEqual" stopIfTrue="1">
      <formula>0</formula>
    </cfRule>
  </conditionalFormatting>
  <conditionalFormatting sqref="I449">
    <cfRule type="cellIs" priority="95" dxfId="191" operator="notEqual" stopIfTrue="1">
      <formula>0</formula>
    </cfRule>
  </conditionalFormatting>
  <conditionalFormatting sqref="J449">
    <cfRule type="cellIs" priority="94" dxfId="191" operator="notEqual" stopIfTrue="1">
      <formula>0</formula>
    </cfRule>
  </conditionalFormatting>
  <conditionalFormatting sqref="K449">
    <cfRule type="cellIs" priority="93" dxfId="191" operator="notEqual" stopIfTrue="1">
      <formula>0</formula>
    </cfRule>
  </conditionalFormatting>
  <conditionalFormatting sqref="L449">
    <cfRule type="cellIs" priority="92" dxfId="191" operator="notEqual" stopIfTrue="1">
      <formula>0</formula>
    </cfRule>
  </conditionalFormatting>
  <conditionalFormatting sqref="E600">
    <cfRule type="cellIs" priority="91" dxfId="191" operator="notEqual" stopIfTrue="1">
      <formula>0</formula>
    </cfRule>
  </conditionalFormatting>
  <conditionalFormatting sqref="F600:G600">
    <cfRule type="cellIs" priority="90" dxfId="191" operator="notEqual" stopIfTrue="1">
      <formula>0</formula>
    </cfRule>
  </conditionalFormatting>
  <conditionalFormatting sqref="H600">
    <cfRule type="cellIs" priority="89" dxfId="191" operator="notEqual" stopIfTrue="1">
      <formula>0</formula>
    </cfRule>
  </conditionalFormatting>
  <conditionalFormatting sqref="I600">
    <cfRule type="cellIs" priority="88" dxfId="191" operator="notEqual" stopIfTrue="1">
      <formula>0</formula>
    </cfRule>
  </conditionalFormatting>
  <conditionalFormatting sqref="J600:K600">
    <cfRule type="cellIs" priority="87" dxfId="191" operator="notEqual" stopIfTrue="1">
      <formula>0</formula>
    </cfRule>
  </conditionalFormatting>
  <conditionalFormatting sqref="L600">
    <cfRule type="cellIs" priority="86" dxfId="191" operator="notEqual" stopIfTrue="1">
      <formula>0</formula>
    </cfRule>
  </conditionalFormatting>
  <conditionalFormatting sqref="F456">
    <cfRule type="cellIs" priority="84" dxfId="190" operator="equal" stopIfTrue="1">
      <formula>0</formula>
    </cfRule>
  </conditionalFormatting>
  <conditionalFormatting sqref="E458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8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71">
    <cfRule type="cellIs" priority="66" dxfId="60" operator="greaterThan" stopIfTrue="1">
      <formula>$G$25</formula>
    </cfRule>
  </conditionalFormatting>
  <conditionalFormatting sqref="J171">
    <cfRule type="cellIs" priority="65" dxfId="60" operator="greaterThan" stopIfTrue="1">
      <formula>$J$25</formula>
    </cfRule>
  </conditionalFormatting>
  <conditionalFormatting sqref="F619">
    <cfRule type="cellIs" priority="64" dxfId="190" operator="equal" stopIfTrue="1">
      <formula>0</formula>
    </cfRule>
  </conditionalFormatting>
  <conditionalFormatting sqref="E621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21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8">
    <cfRule type="cellIs" priority="53" dxfId="0" operator="notEqual" stopIfTrue="1">
      <formula>"ИЗБЕРЕТЕ ДЕЙНОСТ"</formula>
    </cfRule>
  </conditionalFormatting>
  <conditionalFormatting sqref="D746">
    <cfRule type="cellIs" priority="52" dxfId="193" operator="equal" stopIfTrue="1">
      <formula>0</formula>
    </cfRule>
  </conditionalFormatting>
  <conditionalFormatting sqref="C628">
    <cfRule type="cellIs" priority="51" dxfId="0" operator="notEqual" stopIfTrue="1">
      <formula>0</formula>
    </cfRule>
  </conditionalFormatting>
  <conditionalFormatting sqref="D626">
    <cfRule type="cellIs" priority="50" dxfId="0" operator="notEqual" stopIfTrue="1">
      <formula>"ИЗБЕРЕТЕ ДЕЙНОСТ"</formula>
    </cfRule>
  </conditionalFormatting>
  <conditionalFormatting sqref="C626">
    <cfRule type="cellIs" priority="49" dxfId="0" operator="notEqual" stopIfTrue="1">
      <formula>0</formula>
    </cfRule>
  </conditionalFormatting>
  <conditionalFormatting sqref="F757">
    <cfRule type="cellIs" priority="48" dxfId="190" operator="equal" stopIfTrue="1">
      <formula>0</formula>
    </cfRule>
  </conditionalFormatting>
  <conditionalFormatting sqref="E759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9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6">
    <cfRule type="cellIs" priority="37" dxfId="0" operator="notEqual" stopIfTrue="1">
      <formula>"ИЗБЕРЕТЕ ДЕЙНОСТ"</formula>
    </cfRule>
  </conditionalFormatting>
  <conditionalFormatting sqref="D884">
    <cfRule type="cellIs" priority="36" dxfId="193" operator="equal" stopIfTrue="1">
      <formula>0</formula>
    </cfRule>
  </conditionalFormatting>
  <conditionalFormatting sqref="C766">
    <cfRule type="cellIs" priority="35" dxfId="0" operator="notEqual" stopIfTrue="1">
      <formula>0</formula>
    </cfRule>
  </conditionalFormatting>
  <conditionalFormatting sqref="D764">
    <cfRule type="cellIs" priority="34" dxfId="0" operator="notEqual" stopIfTrue="1">
      <formula>"ИЗБЕРЕТЕ ДЕЙНОСТ"</formula>
    </cfRule>
  </conditionalFormatting>
  <conditionalFormatting sqref="C764">
    <cfRule type="cellIs" priority="33" dxfId="0" operator="notEqual" stopIfTrue="1">
      <formula>0</formula>
    </cfRule>
  </conditionalFormatting>
  <conditionalFormatting sqref="F895">
    <cfRule type="cellIs" priority="32" dxfId="190" operator="equal" stopIfTrue="1">
      <formula>0</formula>
    </cfRule>
  </conditionalFormatting>
  <conditionalFormatting sqref="E897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7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904">
    <cfRule type="cellIs" priority="21" dxfId="0" operator="notEqual" stopIfTrue="1">
      <formula>"ИЗБЕРЕТЕ ДЕЙНОСТ"</formula>
    </cfRule>
  </conditionalFormatting>
  <conditionalFormatting sqref="D1022">
    <cfRule type="cellIs" priority="20" dxfId="193" operator="equal" stopIfTrue="1">
      <formula>0</formula>
    </cfRule>
  </conditionalFormatting>
  <conditionalFormatting sqref="C904">
    <cfRule type="cellIs" priority="19" dxfId="0" operator="notEqual" stopIfTrue="1">
      <formula>0</formula>
    </cfRule>
  </conditionalFormatting>
  <conditionalFormatting sqref="D902">
    <cfRule type="cellIs" priority="18" dxfId="0" operator="notEqual" stopIfTrue="1">
      <formula>"ИЗБЕРЕТЕ ДЕЙНОСТ"</formula>
    </cfRule>
  </conditionalFormatting>
  <conditionalFormatting sqref="C902">
    <cfRule type="cellIs" priority="17" dxfId="0" operator="notEqual" stopIfTrue="1">
      <formula>0</formula>
    </cfRule>
  </conditionalFormatting>
  <conditionalFormatting sqref="F1033">
    <cfRule type="cellIs" priority="16" dxfId="190" operator="equal" stopIfTrue="1">
      <formula>0</formula>
    </cfRule>
  </conditionalFormatting>
  <conditionalFormatting sqref="E103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3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42">
    <cfRule type="cellIs" priority="5" dxfId="0" operator="notEqual" stopIfTrue="1">
      <formula>"ИЗБЕРЕТЕ ДЕЙНОСТ"</formula>
    </cfRule>
  </conditionalFormatting>
  <conditionalFormatting sqref="D1160">
    <cfRule type="cellIs" priority="4" dxfId="193" operator="equal" stopIfTrue="1">
      <formula>0</formula>
    </cfRule>
  </conditionalFormatting>
  <conditionalFormatting sqref="C1042">
    <cfRule type="cellIs" priority="3" dxfId="0" operator="notEqual" stopIfTrue="1">
      <formula>0</formula>
    </cfRule>
  </conditionalFormatting>
  <conditionalFormatting sqref="D1040">
    <cfRule type="cellIs" priority="2" dxfId="0" operator="notEqual" stopIfTrue="1">
      <formula>"ИЗБЕРЕТЕ ДЕЙНОСТ"</formula>
    </cfRule>
  </conditionalFormatting>
  <conditionalFormatting sqref="C1040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">
      <formula1>OP_LIST</formula1>
    </dataValidation>
    <dataValidation type="list" allowBlank="1" showInputMessage="1" showErrorMessage="1" promptTitle="ВЪВЕДЕТЕ ДЕЙНОСТ" sqref="D628 D766 D904 D104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800</v>
      </c>
      <c r="B1" s="1490" t="s">
        <v>804</v>
      </c>
      <c r="C1" s="1489"/>
    </row>
    <row r="2" spans="1:3" ht="31.5" customHeight="1">
      <c r="A2" s="1492">
        <v>0</v>
      </c>
      <c r="B2" s="1493" t="s">
        <v>1221</v>
      </c>
      <c r="C2" s="1494" t="s">
        <v>1676</v>
      </c>
    </row>
    <row r="3" spans="1:3" ht="35.25" customHeight="1">
      <c r="A3" s="1492">
        <v>33</v>
      </c>
      <c r="B3" s="1493" t="s">
        <v>1222</v>
      </c>
      <c r="C3" s="1495" t="s">
        <v>1677</v>
      </c>
    </row>
    <row r="4" spans="1:3" ht="35.25" customHeight="1">
      <c r="A4" s="1492">
        <v>42</v>
      </c>
      <c r="B4" s="1493" t="s">
        <v>1223</v>
      </c>
      <c r="C4" s="1496" t="s">
        <v>1678</v>
      </c>
    </row>
    <row r="5" spans="1:3" ht="30">
      <c r="A5" s="1492">
        <v>96</v>
      </c>
      <c r="B5" s="1493" t="s">
        <v>1224</v>
      </c>
      <c r="C5" s="1496" t="s">
        <v>1679</v>
      </c>
    </row>
    <row r="6" spans="1:3" ht="30">
      <c r="A6" s="1492">
        <v>97</v>
      </c>
      <c r="B6" s="1493" t="s">
        <v>1225</v>
      </c>
      <c r="C6" s="1496" t="s">
        <v>1680</v>
      </c>
    </row>
    <row r="7" spans="1:3" ht="30">
      <c r="A7" s="1492">
        <v>98</v>
      </c>
      <c r="B7" s="1493" t="s">
        <v>1226</v>
      </c>
      <c r="C7" s="1496" t="s">
        <v>1681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800</v>
      </c>
      <c r="B10" s="1605" t="s">
        <v>803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2021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2022</v>
      </c>
      <c r="C80" s="1500">
        <v>3311</v>
      </c>
    </row>
    <row r="81" spans="1:3" ht="15.75">
      <c r="A81" s="1500">
        <v>3312</v>
      </c>
      <c r="B81" s="1504" t="s">
        <v>2023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2014</v>
      </c>
      <c r="C83" s="1500">
        <v>3321</v>
      </c>
    </row>
    <row r="84" spans="1:3" ht="15.75">
      <c r="A84" s="1500">
        <v>3322</v>
      </c>
      <c r="B84" s="1504" t="s">
        <v>2015</v>
      </c>
      <c r="C84" s="1500">
        <v>3322</v>
      </c>
    </row>
    <row r="85" spans="1:3" ht="15.75">
      <c r="A85" s="1500">
        <v>3323</v>
      </c>
      <c r="B85" s="1506" t="s">
        <v>2013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2016</v>
      </c>
      <c r="C87" s="1500">
        <v>3325</v>
      </c>
    </row>
    <row r="88" spans="1:3" ht="15.75">
      <c r="A88" s="1500">
        <v>3326</v>
      </c>
      <c r="B88" s="1503" t="s">
        <v>2017</v>
      </c>
      <c r="C88" s="1500">
        <v>3326</v>
      </c>
    </row>
    <row r="89" spans="1:3" ht="15.75">
      <c r="A89" s="1500">
        <v>3327</v>
      </c>
      <c r="B89" s="1503" t="s">
        <v>2018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2019</v>
      </c>
      <c r="C94" s="1500">
        <v>3337</v>
      </c>
    </row>
    <row r="95" spans="1:3" ht="15.75">
      <c r="A95" s="1500">
        <v>3338</v>
      </c>
      <c r="B95" s="1503" t="s">
        <v>2020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2025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2026</v>
      </c>
      <c r="C118" s="1500">
        <v>4457</v>
      </c>
    </row>
    <row r="119" spans="1:3" ht="15.75">
      <c r="A119" s="1500">
        <v>4458</v>
      </c>
      <c r="B119" s="1511" t="s">
        <v>2027</v>
      </c>
      <c r="C119" s="1500">
        <v>4458</v>
      </c>
    </row>
    <row r="120" spans="1:3" ht="15.75">
      <c r="A120" s="1500">
        <v>4459</v>
      </c>
      <c r="B120" s="1511" t="s">
        <v>1682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800</v>
      </c>
      <c r="B281" s="1490" t="s">
        <v>802</v>
      </c>
    </row>
    <row r="282" spans="1:2" ht="14.25">
      <c r="A282" s="1518" t="s">
        <v>646</v>
      </c>
      <c r="B282" s="1519"/>
    </row>
    <row r="283" spans="1:2" ht="14.25">
      <c r="A283" s="1518" t="s">
        <v>1227</v>
      </c>
      <c r="B283" s="1519"/>
    </row>
    <row r="284" spans="1:2" ht="14.25">
      <c r="A284" s="1520" t="s">
        <v>1228</v>
      </c>
      <c r="B284" s="1521" t="s">
        <v>1229</v>
      </c>
    </row>
    <row r="285" spans="1:2" ht="14.25">
      <c r="A285" s="1520" t="s">
        <v>1230</v>
      </c>
      <c r="B285" s="1521" t="s">
        <v>1231</v>
      </c>
    </row>
    <row r="286" spans="1:2" ht="14.25">
      <c r="A286" s="1520" t="s">
        <v>1232</v>
      </c>
      <c r="B286" s="1521" t="s">
        <v>1233</v>
      </c>
    </row>
    <row r="287" spans="1:2" ht="14.25">
      <c r="A287" s="1520" t="s">
        <v>1234</v>
      </c>
      <c r="B287" s="1521" t="s">
        <v>1235</v>
      </c>
    </row>
    <row r="288" spans="1:2" ht="14.25">
      <c r="A288" s="1520" t="s">
        <v>1236</v>
      </c>
      <c r="B288" s="1522" t="s">
        <v>1237</v>
      </c>
    </row>
    <row r="289" spans="1:2" ht="14.25">
      <c r="A289" s="1520" t="s">
        <v>1238</v>
      </c>
      <c r="B289" s="1521" t="s">
        <v>1239</v>
      </c>
    </row>
    <row r="290" spans="1:2" ht="14.25">
      <c r="A290" s="1520" t="s">
        <v>1240</v>
      </c>
      <c r="B290" s="1521" t="s">
        <v>1241</v>
      </c>
    </row>
    <row r="291" spans="1:2" ht="14.25">
      <c r="A291" s="1520" t="s">
        <v>1242</v>
      </c>
      <c r="B291" s="1522" t="s">
        <v>1243</v>
      </c>
    </row>
    <row r="292" spans="1:2" ht="14.25">
      <c r="A292" s="1520" t="s">
        <v>1244</v>
      </c>
      <c r="B292" s="1521" t="s">
        <v>1245</v>
      </c>
    </row>
    <row r="293" spans="1:2" ht="14.25">
      <c r="A293" s="1520" t="s">
        <v>1246</v>
      </c>
      <c r="B293" s="1521" t="s">
        <v>1247</v>
      </c>
    </row>
    <row r="294" spans="1:2" ht="14.25">
      <c r="A294" s="1520" t="s">
        <v>1248</v>
      </c>
      <c r="B294" s="1522" t="s">
        <v>1249</v>
      </c>
    </row>
    <row r="295" spans="1:2" ht="14.25">
      <c r="A295" s="1520" t="s">
        <v>1250</v>
      </c>
      <c r="B295" s="1523">
        <v>98315</v>
      </c>
    </row>
    <row r="296" spans="1:2" ht="14.25">
      <c r="A296" s="1518" t="s">
        <v>1251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2044</v>
      </c>
      <c r="B298" s="1524" t="s">
        <v>649</v>
      </c>
    </row>
    <row r="299" spans="1:2" ht="14.25">
      <c r="A299" s="1520" t="s">
        <v>650</v>
      </c>
      <c r="B299" s="1524" t="s">
        <v>651</v>
      </c>
    </row>
    <row r="300" spans="1:2" ht="14.25">
      <c r="A300" s="1520" t="s">
        <v>652</v>
      </c>
      <c r="B300" s="1524" t="s">
        <v>653</v>
      </c>
    </row>
    <row r="301" spans="1:2" ht="14.25">
      <c r="A301" s="1520" t="s">
        <v>654</v>
      </c>
      <c r="B301" s="1524" t="s">
        <v>655</v>
      </c>
    </row>
    <row r="302" spans="1:2" ht="14.25">
      <c r="A302" s="1520" t="s">
        <v>2067</v>
      </c>
      <c r="B302" s="1524" t="s">
        <v>656</v>
      </c>
    </row>
    <row r="303" spans="1:2" ht="14.25">
      <c r="A303" s="1520" t="s">
        <v>657</v>
      </c>
      <c r="B303" s="1524" t="s">
        <v>658</v>
      </c>
    </row>
    <row r="304" spans="1:2" ht="14.25">
      <c r="A304" s="1520" t="s">
        <v>659</v>
      </c>
      <c r="B304" s="1524" t="s">
        <v>660</v>
      </c>
    </row>
    <row r="305" spans="1:2" ht="14.25">
      <c r="A305" s="1520" t="s">
        <v>661</v>
      </c>
      <c r="B305" s="1524" t="s">
        <v>662</v>
      </c>
    </row>
    <row r="306" ht="14.25"/>
    <row r="307" ht="14.25"/>
    <row r="308" spans="1:2" ht="14.25">
      <c r="A308" s="1489" t="s">
        <v>800</v>
      </c>
      <c r="B308" s="1490" t="s">
        <v>801</v>
      </c>
    </row>
    <row r="309" ht="15.75">
      <c r="B309" s="1517" t="s">
        <v>1683</v>
      </c>
    </row>
    <row r="310" ht="18.75" thickBot="1">
      <c r="B310" s="1517" t="s">
        <v>1684</v>
      </c>
    </row>
    <row r="311" spans="1:2" ht="16.5">
      <c r="A311" s="1525" t="s">
        <v>1267</v>
      </c>
      <c r="B311" s="1526" t="s">
        <v>663</v>
      </c>
    </row>
    <row r="312" spans="1:2" ht="16.5">
      <c r="A312" s="1527" t="s">
        <v>1268</v>
      </c>
      <c r="B312" s="1528" t="s">
        <v>664</v>
      </c>
    </row>
    <row r="313" spans="1:2" ht="16.5">
      <c r="A313" s="1527" t="s">
        <v>1269</v>
      </c>
      <c r="B313" s="1529" t="s">
        <v>665</v>
      </c>
    </row>
    <row r="314" spans="1:2" ht="16.5">
      <c r="A314" s="1527" t="s">
        <v>1270</v>
      </c>
      <c r="B314" s="1529" t="s">
        <v>666</v>
      </c>
    </row>
    <row r="315" spans="1:2" ht="16.5">
      <c r="A315" s="1527" t="s">
        <v>1271</v>
      </c>
      <c r="B315" s="1529" t="s">
        <v>667</v>
      </c>
    </row>
    <row r="316" spans="1:2" ht="16.5">
      <c r="A316" s="1527" t="s">
        <v>1272</v>
      </c>
      <c r="B316" s="1529" t="s">
        <v>668</v>
      </c>
    </row>
    <row r="317" spans="1:2" ht="16.5">
      <c r="A317" s="1527" t="s">
        <v>1273</v>
      </c>
      <c r="B317" s="1529" t="s">
        <v>669</v>
      </c>
    </row>
    <row r="318" spans="1:2" ht="16.5">
      <c r="A318" s="1527" t="s">
        <v>1274</v>
      </c>
      <c r="B318" s="1529" t="s">
        <v>670</v>
      </c>
    </row>
    <row r="319" spans="1:2" ht="16.5">
      <c r="A319" s="1527" t="s">
        <v>1275</v>
      </c>
      <c r="B319" s="1529" t="s">
        <v>671</v>
      </c>
    </row>
    <row r="320" spans="1:2" ht="16.5">
      <c r="A320" s="1527" t="s">
        <v>1276</v>
      </c>
      <c r="B320" s="1529" t="s">
        <v>672</v>
      </c>
    </row>
    <row r="321" spans="1:2" ht="16.5">
      <c r="A321" s="1527" t="s">
        <v>1277</v>
      </c>
      <c r="B321" s="1529" t="s">
        <v>673</v>
      </c>
    </row>
    <row r="322" spans="1:2" ht="16.5">
      <c r="A322" s="1527" t="s">
        <v>1278</v>
      </c>
      <c r="B322" s="1530" t="s">
        <v>674</v>
      </c>
    </row>
    <row r="323" spans="1:2" ht="16.5">
      <c r="A323" s="1527" t="s">
        <v>1279</v>
      </c>
      <c r="B323" s="1530" t="s">
        <v>675</v>
      </c>
    </row>
    <row r="324" spans="1:2" ht="16.5">
      <c r="A324" s="1527" t="s">
        <v>1280</v>
      </c>
      <c r="B324" s="1529" t="s">
        <v>676</v>
      </c>
    </row>
    <row r="325" spans="1:2" ht="16.5">
      <c r="A325" s="1527" t="s">
        <v>1281</v>
      </c>
      <c r="B325" s="1529" t="s">
        <v>677</v>
      </c>
    </row>
    <row r="326" spans="1:2" ht="16.5">
      <c r="A326" s="1527" t="s">
        <v>1282</v>
      </c>
      <c r="B326" s="1529" t="s">
        <v>678</v>
      </c>
    </row>
    <row r="327" spans="1:2" ht="16.5">
      <c r="A327" s="1527" t="s">
        <v>1283</v>
      </c>
      <c r="B327" s="1529" t="s">
        <v>1252</v>
      </c>
    </row>
    <row r="328" spans="1:2" ht="16.5">
      <c r="A328" s="1527" t="s">
        <v>1284</v>
      </c>
      <c r="B328" s="1529" t="s">
        <v>1253</v>
      </c>
    </row>
    <row r="329" spans="1:2" ht="16.5">
      <c r="A329" s="1527" t="s">
        <v>1285</v>
      </c>
      <c r="B329" s="1529" t="s">
        <v>679</v>
      </c>
    </row>
    <row r="330" spans="1:2" ht="16.5">
      <c r="A330" s="1527" t="s">
        <v>1286</v>
      </c>
      <c r="B330" s="1529" t="s">
        <v>680</v>
      </c>
    </row>
    <row r="331" spans="1:2" ht="16.5">
      <c r="A331" s="1527" t="s">
        <v>1287</v>
      </c>
      <c r="B331" s="1529" t="s">
        <v>1254</v>
      </c>
    </row>
    <row r="332" spans="1:2" ht="16.5">
      <c r="A332" s="1527" t="s">
        <v>1288</v>
      </c>
      <c r="B332" s="1529" t="s">
        <v>681</v>
      </c>
    </row>
    <row r="333" spans="1:2" ht="16.5">
      <c r="A333" s="1527" t="s">
        <v>1289</v>
      </c>
      <c r="B333" s="1529" t="s">
        <v>682</v>
      </c>
    </row>
    <row r="334" spans="1:2" ht="32.25" customHeight="1">
      <c r="A334" s="1531" t="s">
        <v>1290</v>
      </c>
      <c r="B334" s="1532" t="s">
        <v>72</v>
      </c>
    </row>
    <row r="335" spans="1:2" ht="16.5">
      <c r="A335" s="1533" t="s">
        <v>1291</v>
      </c>
      <c r="B335" s="1534" t="s">
        <v>73</v>
      </c>
    </row>
    <row r="336" spans="1:2" ht="16.5">
      <c r="A336" s="1533" t="s">
        <v>1292</v>
      </c>
      <c r="B336" s="1534" t="s">
        <v>74</v>
      </c>
    </row>
    <row r="337" spans="1:2" ht="16.5">
      <c r="A337" s="1533" t="s">
        <v>1293</v>
      </c>
      <c r="B337" s="1534" t="s">
        <v>1255</v>
      </c>
    </row>
    <row r="338" spans="1:2" ht="16.5">
      <c r="A338" s="1527" t="s">
        <v>1294</v>
      </c>
      <c r="B338" s="1529" t="s">
        <v>75</v>
      </c>
    </row>
    <row r="339" spans="1:2" ht="16.5">
      <c r="A339" s="1527" t="s">
        <v>1295</v>
      </c>
      <c r="B339" s="1529" t="s">
        <v>76</v>
      </c>
    </row>
    <row r="340" spans="1:2" ht="16.5">
      <c r="A340" s="1527" t="s">
        <v>1296</v>
      </c>
      <c r="B340" s="1529" t="s">
        <v>1256</v>
      </c>
    </row>
    <row r="341" spans="1:2" ht="16.5">
      <c r="A341" s="1527" t="s">
        <v>1297</v>
      </c>
      <c r="B341" s="1529" t="s">
        <v>77</v>
      </c>
    </row>
    <row r="342" spans="1:2" ht="16.5">
      <c r="A342" s="1527" t="s">
        <v>1298</v>
      </c>
      <c r="B342" s="1529" t="s">
        <v>78</v>
      </c>
    </row>
    <row r="343" spans="1:2" ht="16.5">
      <c r="A343" s="1527" t="s">
        <v>1299</v>
      </c>
      <c r="B343" s="1529" t="s">
        <v>79</v>
      </c>
    </row>
    <row r="344" spans="1:2" ht="16.5">
      <c r="A344" s="1527" t="s">
        <v>1300</v>
      </c>
      <c r="B344" s="1534" t="s">
        <v>80</v>
      </c>
    </row>
    <row r="345" spans="1:2" ht="16.5">
      <c r="A345" s="1527" t="s">
        <v>1301</v>
      </c>
      <c r="B345" s="1534" t="s">
        <v>81</v>
      </c>
    </row>
    <row r="346" spans="1:2" ht="16.5">
      <c r="A346" s="1527" t="s">
        <v>1302</v>
      </c>
      <c r="B346" s="1534" t="s">
        <v>1257</v>
      </c>
    </row>
    <row r="347" spans="1:2" ht="16.5">
      <c r="A347" s="1527" t="s">
        <v>1303</v>
      </c>
      <c r="B347" s="1529" t="s">
        <v>82</v>
      </c>
    </row>
    <row r="348" spans="1:2" ht="16.5">
      <c r="A348" s="1527" t="s">
        <v>1304</v>
      </c>
      <c r="B348" s="1529" t="s">
        <v>83</v>
      </c>
    </row>
    <row r="349" spans="1:2" ht="16.5">
      <c r="A349" s="1527" t="s">
        <v>1305</v>
      </c>
      <c r="B349" s="1534" t="s">
        <v>84</v>
      </c>
    </row>
    <row r="350" spans="1:2" ht="16.5">
      <c r="A350" s="1527" t="s">
        <v>1306</v>
      </c>
      <c r="B350" s="1529" t="s">
        <v>85</v>
      </c>
    </row>
    <row r="351" spans="1:2" ht="16.5">
      <c r="A351" s="1527" t="s">
        <v>1307</v>
      </c>
      <c r="B351" s="1529" t="s">
        <v>86</v>
      </c>
    </row>
    <row r="352" spans="1:2" ht="16.5">
      <c r="A352" s="1527" t="s">
        <v>1308</v>
      </c>
      <c r="B352" s="1529" t="s">
        <v>87</v>
      </c>
    </row>
    <row r="353" spans="1:2" ht="16.5">
      <c r="A353" s="1527" t="s">
        <v>1309</v>
      </c>
      <c r="B353" s="1529" t="s">
        <v>88</v>
      </c>
    </row>
    <row r="354" spans="1:2" ht="16.5">
      <c r="A354" s="1527" t="s">
        <v>1310</v>
      </c>
      <c r="B354" s="1529" t="s">
        <v>1258</v>
      </c>
    </row>
    <row r="355" spans="1:2" ht="16.5">
      <c r="A355" s="1527" t="s">
        <v>1311</v>
      </c>
      <c r="B355" s="1529" t="s">
        <v>453</v>
      </c>
    </row>
    <row r="356" spans="1:2" ht="16.5">
      <c r="A356" s="1527" t="s">
        <v>1312</v>
      </c>
      <c r="B356" s="1529" t="s">
        <v>454</v>
      </c>
    </row>
    <row r="357" spans="1:2" ht="16.5">
      <c r="A357" s="1535" t="s">
        <v>1313</v>
      </c>
      <c r="B357" s="1536" t="s">
        <v>455</v>
      </c>
    </row>
    <row r="358" spans="1:2" ht="16.5">
      <c r="A358" s="1537" t="s">
        <v>1314</v>
      </c>
      <c r="B358" s="1538" t="s">
        <v>456</v>
      </c>
    </row>
    <row r="359" spans="1:2" ht="16.5">
      <c r="A359" s="1537" t="s">
        <v>1315</v>
      </c>
      <c r="B359" s="1538" t="s">
        <v>457</v>
      </c>
    </row>
    <row r="360" spans="1:2" ht="16.5">
      <c r="A360" s="1537" t="s">
        <v>1316</v>
      </c>
      <c r="B360" s="1538" t="s">
        <v>458</v>
      </c>
    </row>
    <row r="361" spans="1:2" ht="17.25" thickBot="1">
      <c r="A361" s="1539" t="s">
        <v>1317</v>
      </c>
      <c r="B361" s="1540" t="s">
        <v>459</v>
      </c>
    </row>
    <row r="362" spans="1:256" ht="18">
      <c r="A362" s="1589"/>
      <c r="B362" s="1541" t="s">
        <v>1685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1686</v>
      </c>
    </row>
    <row r="364" spans="1:2" ht="18">
      <c r="A364" s="1590"/>
      <c r="B364" s="1545" t="s">
        <v>1687</v>
      </c>
    </row>
    <row r="365" spans="1:2" ht="18">
      <c r="A365" s="1547" t="s">
        <v>1318</v>
      </c>
      <c r="B365" s="1546" t="s">
        <v>1688</v>
      </c>
    </row>
    <row r="366" spans="1:2" ht="18">
      <c r="A366" s="1547" t="s">
        <v>1319</v>
      </c>
      <c r="B366" s="1548" t="s">
        <v>1689</v>
      </c>
    </row>
    <row r="367" spans="1:2" ht="18">
      <c r="A367" s="1547" t="s">
        <v>1320</v>
      </c>
      <c r="B367" s="1549" t="s">
        <v>1690</v>
      </c>
    </row>
    <row r="368" spans="1:2" ht="18">
      <c r="A368" s="1547" t="s">
        <v>1321</v>
      </c>
      <c r="B368" s="1549" t="s">
        <v>1691</v>
      </c>
    </row>
    <row r="369" spans="1:2" ht="18">
      <c r="A369" s="1547" t="s">
        <v>1322</v>
      </c>
      <c r="B369" s="1549" t="s">
        <v>1692</v>
      </c>
    </row>
    <row r="370" spans="1:2" ht="18">
      <c r="A370" s="1547" t="s">
        <v>1323</v>
      </c>
      <c r="B370" s="1549" t="s">
        <v>1693</v>
      </c>
    </row>
    <row r="371" spans="1:2" ht="18">
      <c r="A371" s="1547" t="s">
        <v>1324</v>
      </c>
      <c r="B371" s="1549" t="s">
        <v>1694</v>
      </c>
    </row>
    <row r="372" spans="1:2" ht="18">
      <c r="A372" s="1547" t="s">
        <v>1325</v>
      </c>
      <c r="B372" s="1550" t="s">
        <v>1695</v>
      </c>
    </row>
    <row r="373" spans="1:2" ht="18">
      <c r="A373" s="1547" t="s">
        <v>1326</v>
      </c>
      <c r="B373" s="1550" t="s">
        <v>1696</v>
      </c>
    </row>
    <row r="374" spans="1:2" ht="18">
      <c r="A374" s="1547" t="s">
        <v>1327</v>
      </c>
      <c r="B374" s="1550" t="s">
        <v>1697</v>
      </c>
    </row>
    <row r="375" spans="1:2" ht="18">
      <c r="A375" s="1547" t="s">
        <v>1328</v>
      </c>
      <c r="B375" s="1550" t="s">
        <v>1698</v>
      </c>
    </row>
    <row r="376" spans="1:2" ht="18">
      <c r="A376" s="1547" t="s">
        <v>1329</v>
      </c>
      <c r="B376" s="1551" t="s">
        <v>1699</v>
      </c>
    </row>
    <row r="377" spans="1:2" ht="18">
      <c r="A377" s="1547" t="s">
        <v>1330</v>
      </c>
      <c r="B377" s="1551" t="s">
        <v>1700</v>
      </c>
    </row>
    <row r="378" spans="1:2" ht="18">
      <c r="A378" s="1547" t="s">
        <v>1331</v>
      </c>
      <c r="B378" s="1550" t="s">
        <v>1701</v>
      </c>
    </row>
    <row r="379" spans="1:5" ht="18">
      <c r="A379" s="1547" t="s">
        <v>1332</v>
      </c>
      <c r="B379" s="1550" t="s">
        <v>1702</v>
      </c>
      <c r="C379" s="1552" t="s">
        <v>181</v>
      </c>
      <c r="E379" s="1553"/>
    </row>
    <row r="380" spans="1:5" ht="18">
      <c r="A380" s="1547" t="s">
        <v>1333</v>
      </c>
      <c r="B380" s="1549" t="s">
        <v>1703</v>
      </c>
      <c r="C380" s="1552" t="s">
        <v>181</v>
      </c>
      <c r="E380" s="1553"/>
    </row>
    <row r="381" spans="1:5" ht="18">
      <c r="A381" s="1547" t="s">
        <v>1334</v>
      </c>
      <c r="B381" s="1550" t="s">
        <v>1704</v>
      </c>
      <c r="C381" s="1552" t="s">
        <v>181</v>
      </c>
      <c r="E381" s="1553"/>
    </row>
    <row r="382" spans="1:5" ht="18">
      <c r="A382" s="1547" t="s">
        <v>1335</v>
      </c>
      <c r="B382" s="1550" t="s">
        <v>1705</v>
      </c>
      <c r="C382" s="1552" t="s">
        <v>181</v>
      </c>
      <c r="E382" s="1553"/>
    </row>
    <row r="383" spans="1:5" ht="18">
      <c r="A383" s="1547" t="s">
        <v>1336</v>
      </c>
      <c r="B383" s="1550" t="s">
        <v>1706</v>
      </c>
      <c r="C383" s="1552" t="s">
        <v>181</v>
      </c>
      <c r="E383" s="1553"/>
    </row>
    <row r="384" spans="1:5" ht="18">
      <c r="A384" s="1547" t="s">
        <v>1337</v>
      </c>
      <c r="B384" s="1550" t="s">
        <v>1707</v>
      </c>
      <c r="C384" s="1552" t="s">
        <v>181</v>
      </c>
      <c r="E384" s="1553"/>
    </row>
    <row r="385" spans="1:5" ht="18">
      <c r="A385" s="1547" t="s">
        <v>1338</v>
      </c>
      <c r="B385" s="1550" t="s">
        <v>1708</v>
      </c>
      <c r="C385" s="1552" t="s">
        <v>181</v>
      </c>
      <c r="E385" s="1553"/>
    </row>
    <row r="386" spans="1:5" ht="18">
      <c r="A386" s="1547" t="s">
        <v>1339</v>
      </c>
      <c r="B386" s="1550" t="s">
        <v>1709</v>
      </c>
      <c r="C386" s="1552" t="s">
        <v>181</v>
      </c>
      <c r="E386" s="1553"/>
    </row>
    <row r="387" spans="1:5" ht="18">
      <c r="A387" s="1547" t="s">
        <v>1340</v>
      </c>
      <c r="B387" s="1550" t="s">
        <v>1710</v>
      </c>
      <c r="C387" s="1552" t="s">
        <v>181</v>
      </c>
      <c r="E387" s="1553"/>
    </row>
    <row r="388" spans="1:5" ht="18">
      <c r="A388" s="1547" t="s">
        <v>1341</v>
      </c>
      <c r="B388" s="1549" t="s">
        <v>1711</v>
      </c>
      <c r="C388" s="1552" t="s">
        <v>181</v>
      </c>
      <c r="E388" s="1553"/>
    </row>
    <row r="389" spans="1:5" ht="18">
      <c r="A389" s="1547" t="s">
        <v>1342</v>
      </c>
      <c r="B389" s="1550" t="s">
        <v>1712</v>
      </c>
      <c r="C389" s="1552" t="s">
        <v>181</v>
      </c>
      <c r="E389" s="1553"/>
    </row>
    <row r="390" spans="1:5" ht="18">
      <c r="A390" s="1547" t="s">
        <v>1343</v>
      </c>
      <c r="B390" s="1549" t="s">
        <v>1713</v>
      </c>
      <c r="C390" s="1552" t="s">
        <v>181</v>
      </c>
      <c r="E390" s="1553"/>
    </row>
    <row r="391" spans="1:5" ht="18">
      <c r="A391" s="1547" t="s">
        <v>1344</v>
      </c>
      <c r="B391" s="1549" t="s">
        <v>1714</v>
      </c>
      <c r="C391" s="1552" t="s">
        <v>181</v>
      </c>
      <c r="E391" s="1553"/>
    </row>
    <row r="392" spans="1:5" ht="18">
      <c r="A392" s="1547" t="s">
        <v>1345</v>
      </c>
      <c r="B392" s="1549" t="s">
        <v>1715</v>
      </c>
      <c r="C392" s="1552" t="s">
        <v>181</v>
      </c>
      <c r="E392" s="1553"/>
    </row>
    <row r="393" spans="1:5" ht="18">
      <c r="A393" s="1547" t="s">
        <v>1346</v>
      </c>
      <c r="B393" s="1549" t="s">
        <v>1716</v>
      </c>
      <c r="C393" s="1552" t="s">
        <v>181</v>
      </c>
      <c r="E393" s="1553"/>
    </row>
    <row r="394" spans="1:5" ht="18">
      <c r="A394" s="1547" t="s">
        <v>1347</v>
      </c>
      <c r="B394" s="1549" t="s">
        <v>1717</v>
      </c>
      <c r="C394" s="1552" t="s">
        <v>181</v>
      </c>
      <c r="E394" s="1553"/>
    </row>
    <row r="395" spans="1:5" ht="18">
      <c r="A395" s="1547" t="s">
        <v>1348</v>
      </c>
      <c r="B395" s="1549" t="s">
        <v>1718</v>
      </c>
      <c r="C395" s="1552" t="s">
        <v>181</v>
      </c>
      <c r="E395" s="1553"/>
    </row>
    <row r="396" spans="1:5" ht="18">
      <c r="A396" s="1547" t="s">
        <v>1349</v>
      </c>
      <c r="B396" s="1549" t="s">
        <v>1719</v>
      </c>
      <c r="C396" s="1552" t="s">
        <v>181</v>
      </c>
      <c r="E396" s="1553"/>
    </row>
    <row r="397" spans="1:5" ht="18">
      <c r="A397" s="1547" t="s">
        <v>1350</v>
      </c>
      <c r="B397" s="1549" t="s">
        <v>1720</v>
      </c>
      <c r="C397" s="1552" t="s">
        <v>181</v>
      </c>
      <c r="E397" s="1553"/>
    </row>
    <row r="398" spans="1:5" ht="31.5">
      <c r="A398" s="1547" t="s">
        <v>1351</v>
      </c>
      <c r="B398" s="1554" t="s">
        <v>1721</v>
      </c>
      <c r="C398" s="1552" t="s">
        <v>181</v>
      </c>
      <c r="E398" s="1553"/>
    </row>
    <row r="399" spans="1:5" ht="18">
      <c r="A399" s="1547" t="s">
        <v>1352</v>
      </c>
      <c r="B399" s="1555" t="s">
        <v>1259</v>
      </c>
      <c r="C399" s="1552" t="s">
        <v>181</v>
      </c>
      <c r="E399" s="1553"/>
    </row>
    <row r="400" spans="1:5" ht="18">
      <c r="A400" s="1591" t="s">
        <v>1353</v>
      </c>
      <c r="B400" s="1556" t="s">
        <v>1722</v>
      </c>
      <c r="C400" s="1552" t="s">
        <v>181</v>
      </c>
      <c r="E400" s="1553"/>
    </row>
    <row r="401" spans="1:5" ht="18">
      <c r="A401" s="1590" t="s">
        <v>181</v>
      </c>
      <c r="B401" s="1557" t="s">
        <v>1723</v>
      </c>
      <c r="C401" s="1552" t="s">
        <v>181</v>
      </c>
      <c r="E401" s="1553"/>
    </row>
    <row r="402" spans="1:5" ht="18">
      <c r="A402" s="1562" t="s">
        <v>1354</v>
      </c>
      <c r="B402" s="1558" t="s">
        <v>1724</v>
      </c>
      <c r="C402" s="1552" t="s">
        <v>181</v>
      </c>
      <c r="E402" s="1553"/>
    </row>
    <row r="403" spans="1:5" ht="18">
      <c r="A403" s="1547" t="s">
        <v>1355</v>
      </c>
      <c r="B403" s="1534" t="s">
        <v>1725</v>
      </c>
      <c r="C403" s="1552" t="s">
        <v>181</v>
      </c>
      <c r="E403" s="1553"/>
    </row>
    <row r="404" spans="1:5" ht="18">
      <c r="A404" s="1592" t="s">
        <v>1356</v>
      </c>
      <c r="B404" s="1559" t="s">
        <v>1726</v>
      </c>
      <c r="C404" s="1552" t="s">
        <v>181</v>
      </c>
      <c r="E404" s="1553"/>
    </row>
    <row r="405" spans="1:5" ht="18">
      <c r="A405" s="1543" t="s">
        <v>181</v>
      </c>
      <c r="B405" s="1560" t="s">
        <v>1727</v>
      </c>
      <c r="C405" s="1552" t="s">
        <v>181</v>
      </c>
      <c r="E405" s="1553"/>
    </row>
    <row r="406" spans="1:5" ht="16.5">
      <c r="A406" s="1527" t="s">
        <v>1307</v>
      </c>
      <c r="B406" s="1529" t="s">
        <v>86</v>
      </c>
      <c r="C406" s="1552" t="s">
        <v>181</v>
      </c>
      <c r="E406" s="1553"/>
    </row>
    <row r="407" spans="1:5" ht="16.5">
      <c r="A407" s="1527" t="s">
        <v>1308</v>
      </c>
      <c r="B407" s="1529" t="s">
        <v>87</v>
      </c>
      <c r="C407" s="1552" t="s">
        <v>181</v>
      </c>
      <c r="E407" s="1553"/>
    </row>
    <row r="408" spans="1:5" ht="16.5">
      <c r="A408" s="1593" t="s">
        <v>1309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1728</v>
      </c>
      <c r="C409" s="1552" t="s">
        <v>181</v>
      </c>
      <c r="E409" s="1553"/>
    </row>
    <row r="410" spans="1:5" ht="18">
      <c r="A410" s="1562" t="s">
        <v>1357</v>
      </c>
      <c r="B410" s="1558" t="s">
        <v>1260</v>
      </c>
      <c r="C410" s="1552" t="s">
        <v>181</v>
      </c>
      <c r="E410" s="1553"/>
    </row>
    <row r="411" spans="1:5" ht="18">
      <c r="A411" s="1562" t="s">
        <v>1358</v>
      </c>
      <c r="B411" s="1558" t="s">
        <v>1261</v>
      </c>
      <c r="C411" s="1552" t="s">
        <v>181</v>
      </c>
      <c r="E411" s="1553"/>
    </row>
    <row r="412" spans="1:5" ht="18">
      <c r="A412" s="1562" t="s">
        <v>1359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1360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1361</v>
      </c>
      <c r="B414" s="1563" t="s">
        <v>1262</v>
      </c>
      <c r="C414" s="1552" t="s">
        <v>181</v>
      </c>
      <c r="E414" s="1553"/>
    </row>
    <row r="415" spans="1:5" ht="16.5">
      <c r="A415" s="1595" t="s">
        <v>1362</v>
      </c>
      <c r="B415" s="1564" t="s">
        <v>729</v>
      </c>
      <c r="C415" s="1552" t="s">
        <v>181</v>
      </c>
      <c r="E415" s="1553"/>
    </row>
    <row r="416" spans="1:5" ht="16.5">
      <c r="A416" s="1527" t="s">
        <v>1363</v>
      </c>
      <c r="B416" s="1529" t="s">
        <v>730</v>
      </c>
      <c r="C416" s="1552" t="s">
        <v>181</v>
      </c>
      <c r="E416" s="1553"/>
    </row>
    <row r="417" spans="1:5" ht="18.75" thickBot="1">
      <c r="A417" s="1596" t="s">
        <v>1364</v>
      </c>
      <c r="B417" s="1565" t="s">
        <v>731</v>
      </c>
      <c r="C417" s="1552" t="s">
        <v>181</v>
      </c>
      <c r="E417" s="1553"/>
    </row>
    <row r="418" spans="1:5" ht="16.5">
      <c r="A418" s="1525" t="s">
        <v>1365</v>
      </c>
      <c r="B418" s="1566" t="s">
        <v>732</v>
      </c>
      <c r="C418" s="1552" t="s">
        <v>181</v>
      </c>
      <c r="E418" s="1553"/>
    </row>
    <row r="419" spans="1:5" ht="16.5">
      <c r="A419" s="1597" t="s">
        <v>1366</v>
      </c>
      <c r="B419" s="1529" t="s">
        <v>733</v>
      </c>
      <c r="C419" s="1552" t="s">
        <v>181</v>
      </c>
      <c r="E419" s="1553"/>
    </row>
    <row r="420" spans="1:5" ht="16.5">
      <c r="A420" s="1527" t="s">
        <v>1367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1368</v>
      </c>
      <c r="B421" s="1568" t="s">
        <v>306</v>
      </c>
      <c r="C421" s="1552" t="s">
        <v>181</v>
      </c>
      <c r="E421" s="1553"/>
    </row>
    <row r="422" spans="1:5" ht="18">
      <c r="A422" s="1547" t="s">
        <v>1369</v>
      </c>
      <c r="B422" s="1569" t="s">
        <v>1729</v>
      </c>
      <c r="C422" s="1552" t="s">
        <v>181</v>
      </c>
      <c r="E422" s="1553"/>
    </row>
    <row r="423" spans="1:5" ht="18">
      <c r="A423" s="1547" t="s">
        <v>1370</v>
      </c>
      <c r="B423" s="1570" t="s">
        <v>1730</v>
      </c>
      <c r="C423" s="1552" t="s">
        <v>181</v>
      </c>
      <c r="E423" s="1553"/>
    </row>
    <row r="424" spans="1:5" ht="18">
      <c r="A424" s="1547" t="s">
        <v>1371</v>
      </c>
      <c r="B424" s="1571" t="s">
        <v>1731</v>
      </c>
      <c r="C424" s="1552" t="s">
        <v>181</v>
      </c>
      <c r="E424" s="1553"/>
    </row>
    <row r="425" spans="1:5" ht="18">
      <c r="A425" s="1547" t="s">
        <v>1372</v>
      </c>
      <c r="B425" s="1570" t="s">
        <v>1732</v>
      </c>
      <c r="C425" s="1552" t="s">
        <v>181</v>
      </c>
      <c r="E425" s="1553"/>
    </row>
    <row r="426" spans="1:5" ht="18">
      <c r="A426" s="1547" t="s">
        <v>1373</v>
      </c>
      <c r="B426" s="1570" t="s">
        <v>1733</v>
      </c>
      <c r="C426" s="1552" t="s">
        <v>181</v>
      </c>
      <c r="E426" s="1553"/>
    </row>
    <row r="427" spans="1:5" ht="18">
      <c r="A427" s="1547" t="s">
        <v>1374</v>
      </c>
      <c r="B427" s="1572" t="s">
        <v>1734</v>
      </c>
      <c r="C427" s="1552" t="s">
        <v>181</v>
      </c>
      <c r="E427" s="1553"/>
    </row>
    <row r="428" spans="1:5" ht="18">
      <c r="A428" s="1547" t="s">
        <v>1375</v>
      </c>
      <c r="B428" s="1572" t="s">
        <v>1735</v>
      </c>
      <c r="C428" s="1552" t="s">
        <v>181</v>
      </c>
      <c r="E428" s="1553"/>
    </row>
    <row r="429" spans="1:5" ht="18">
      <c r="A429" s="1547" t="s">
        <v>1376</v>
      </c>
      <c r="B429" s="1572" t="s">
        <v>1736</v>
      </c>
      <c r="C429" s="1552" t="s">
        <v>181</v>
      </c>
      <c r="E429" s="1553"/>
    </row>
    <row r="430" spans="1:5" ht="18">
      <c r="A430" s="1547" t="s">
        <v>1377</v>
      </c>
      <c r="B430" s="1572" t="s">
        <v>1737</v>
      </c>
      <c r="C430" s="1552" t="s">
        <v>181</v>
      </c>
      <c r="E430" s="1553"/>
    </row>
    <row r="431" spans="1:5" ht="18">
      <c r="A431" s="1547" t="s">
        <v>1378</v>
      </c>
      <c r="B431" s="1572" t="s">
        <v>1738</v>
      </c>
      <c r="C431" s="1552" t="s">
        <v>181</v>
      </c>
      <c r="E431" s="1553"/>
    </row>
    <row r="432" spans="1:5" ht="18">
      <c r="A432" s="1547" t="s">
        <v>1379</v>
      </c>
      <c r="B432" s="1570" t="s">
        <v>1739</v>
      </c>
      <c r="C432" s="1552" t="s">
        <v>181</v>
      </c>
      <c r="E432" s="1553"/>
    </row>
    <row r="433" spans="1:5" ht="18">
      <c r="A433" s="1547" t="s">
        <v>1380</v>
      </c>
      <c r="B433" s="1570" t="s">
        <v>1740</v>
      </c>
      <c r="C433" s="1552" t="s">
        <v>181</v>
      </c>
      <c r="E433" s="1553"/>
    </row>
    <row r="434" spans="1:5" ht="18">
      <c r="A434" s="1547" t="s">
        <v>1381</v>
      </c>
      <c r="B434" s="1570" t="s">
        <v>1741</v>
      </c>
      <c r="C434" s="1552" t="s">
        <v>181</v>
      </c>
      <c r="E434" s="1553"/>
    </row>
    <row r="435" spans="1:5" ht="18.75" thickBot="1">
      <c r="A435" s="1547" t="s">
        <v>1382</v>
      </c>
      <c r="B435" s="1573" t="s">
        <v>1742</v>
      </c>
      <c r="C435" s="1552" t="s">
        <v>181</v>
      </c>
      <c r="E435" s="1553"/>
    </row>
    <row r="436" spans="1:5" ht="18">
      <c r="A436" s="1547" t="s">
        <v>1383</v>
      </c>
      <c r="B436" s="1569" t="s">
        <v>1743</v>
      </c>
      <c r="C436" s="1552" t="s">
        <v>181</v>
      </c>
      <c r="E436" s="1553"/>
    </row>
    <row r="437" spans="1:5" ht="18">
      <c r="A437" s="1547" t="s">
        <v>1384</v>
      </c>
      <c r="B437" s="1571" t="s">
        <v>1744</v>
      </c>
      <c r="C437" s="1552" t="s">
        <v>181</v>
      </c>
      <c r="E437" s="1553"/>
    </row>
    <row r="438" spans="1:5" ht="18">
      <c r="A438" s="1547" t="s">
        <v>1385</v>
      </c>
      <c r="B438" s="1570" t="s">
        <v>1745</v>
      </c>
      <c r="C438" s="1552" t="s">
        <v>181</v>
      </c>
      <c r="E438" s="1553"/>
    </row>
    <row r="439" spans="1:5" ht="18">
      <c r="A439" s="1547" t="s">
        <v>1386</v>
      </c>
      <c r="B439" s="1570" t="s">
        <v>1746</v>
      </c>
      <c r="C439" s="1552" t="s">
        <v>181</v>
      </c>
      <c r="E439" s="1553"/>
    </row>
    <row r="440" spans="1:5" ht="18">
      <c r="A440" s="1547" t="s">
        <v>1387</v>
      </c>
      <c r="B440" s="1570" t="s">
        <v>1747</v>
      </c>
      <c r="C440" s="1552" t="s">
        <v>181</v>
      </c>
      <c r="E440" s="1553"/>
    </row>
    <row r="441" spans="1:5" ht="18">
      <c r="A441" s="1547" t="s">
        <v>1388</v>
      </c>
      <c r="B441" s="1570" t="s">
        <v>1748</v>
      </c>
      <c r="C441" s="1552" t="s">
        <v>181</v>
      </c>
      <c r="E441" s="1553"/>
    </row>
    <row r="442" spans="1:5" ht="18">
      <c r="A442" s="1547" t="s">
        <v>1389</v>
      </c>
      <c r="B442" s="1570" t="s">
        <v>1749</v>
      </c>
      <c r="C442" s="1552" t="s">
        <v>181</v>
      </c>
      <c r="E442" s="1553"/>
    </row>
    <row r="443" spans="1:5" ht="18">
      <c r="A443" s="1547" t="s">
        <v>1390</v>
      </c>
      <c r="B443" s="1570" t="s">
        <v>1750</v>
      </c>
      <c r="C443" s="1552" t="s">
        <v>181</v>
      </c>
      <c r="E443" s="1553"/>
    </row>
    <row r="444" spans="1:5" ht="18">
      <c r="A444" s="1547" t="s">
        <v>1391</v>
      </c>
      <c r="B444" s="1570" t="s">
        <v>1751</v>
      </c>
      <c r="C444" s="1552" t="s">
        <v>181</v>
      </c>
      <c r="E444" s="1553"/>
    </row>
    <row r="445" spans="1:5" ht="18">
      <c r="A445" s="1547" t="s">
        <v>1392</v>
      </c>
      <c r="B445" s="1570" t="s">
        <v>1752</v>
      </c>
      <c r="C445" s="1552" t="s">
        <v>181</v>
      </c>
      <c r="E445" s="1553"/>
    </row>
    <row r="446" spans="1:5" ht="18">
      <c r="A446" s="1547" t="s">
        <v>1393</v>
      </c>
      <c r="B446" s="1570" t="s">
        <v>1753</v>
      </c>
      <c r="C446" s="1552" t="s">
        <v>181</v>
      </c>
      <c r="E446" s="1553"/>
    </row>
    <row r="447" spans="1:5" ht="18">
      <c r="A447" s="1547" t="s">
        <v>1394</v>
      </c>
      <c r="B447" s="1570" t="s">
        <v>1754</v>
      </c>
      <c r="C447" s="1552" t="s">
        <v>181</v>
      </c>
      <c r="E447" s="1553"/>
    </row>
    <row r="448" spans="1:5" ht="18.75" thickBot="1">
      <c r="A448" s="1547" t="s">
        <v>1395</v>
      </c>
      <c r="B448" s="1573" t="s">
        <v>1755</v>
      </c>
      <c r="C448" s="1552" t="s">
        <v>181</v>
      </c>
      <c r="E448" s="1553"/>
    </row>
    <row r="449" spans="1:5" ht="18">
      <c r="A449" s="1547" t="s">
        <v>1396</v>
      </c>
      <c r="B449" s="1569" t="s">
        <v>1756</v>
      </c>
      <c r="C449" s="1552" t="s">
        <v>181</v>
      </c>
      <c r="E449" s="1553"/>
    </row>
    <row r="450" spans="1:5" ht="18">
      <c r="A450" s="1547" t="s">
        <v>1397</v>
      </c>
      <c r="B450" s="1570" t="s">
        <v>1757</v>
      </c>
      <c r="C450" s="1552" t="s">
        <v>181</v>
      </c>
      <c r="E450" s="1553"/>
    </row>
    <row r="451" spans="1:5" ht="18">
      <c r="A451" s="1547" t="s">
        <v>1398</v>
      </c>
      <c r="B451" s="1570" t="s">
        <v>1758</v>
      </c>
      <c r="C451" s="1552" t="s">
        <v>181</v>
      </c>
      <c r="E451" s="1553"/>
    </row>
    <row r="452" spans="1:5" ht="18">
      <c r="A452" s="1547" t="s">
        <v>1399</v>
      </c>
      <c r="B452" s="1570" t="s">
        <v>1759</v>
      </c>
      <c r="C452" s="1552" t="s">
        <v>181</v>
      </c>
      <c r="E452" s="1553"/>
    </row>
    <row r="453" spans="1:5" ht="18">
      <c r="A453" s="1547" t="s">
        <v>1400</v>
      </c>
      <c r="B453" s="1571" t="s">
        <v>1760</v>
      </c>
      <c r="C453" s="1552" t="s">
        <v>181</v>
      </c>
      <c r="E453" s="1553"/>
    </row>
    <row r="454" spans="1:5" ht="18">
      <c r="A454" s="1547" t="s">
        <v>1401</v>
      </c>
      <c r="B454" s="1570" t="s">
        <v>1761</v>
      </c>
      <c r="C454" s="1552" t="s">
        <v>181</v>
      </c>
      <c r="E454" s="1553"/>
    </row>
    <row r="455" spans="1:5" ht="18">
      <c r="A455" s="1547" t="s">
        <v>1402</v>
      </c>
      <c r="B455" s="1570" t="s">
        <v>1762</v>
      </c>
      <c r="C455" s="1552" t="s">
        <v>181</v>
      </c>
      <c r="E455" s="1553"/>
    </row>
    <row r="456" spans="1:5" ht="18">
      <c r="A456" s="1547" t="s">
        <v>1403</v>
      </c>
      <c r="B456" s="1570" t="s">
        <v>1763</v>
      </c>
      <c r="C456" s="1552" t="s">
        <v>181</v>
      </c>
      <c r="E456" s="1553"/>
    </row>
    <row r="457" spans="1:5" ht="18">
      <c r="A457" s="1547" t="s">
        <v>1404</v>
      </c>
      <c r="B457" s="1570" t="s">
        <v>1764</v>
      </c>
      <c r="C457" s="1552" t="s">
        <v>181</v>
      </c>
      <c r="E457" s="1553"/>
    </row>
    <row r="458" spans="1:5" ht="18">
      <c r="A458" s="1547" t="s">
        <v>1405</v>
      </c>
      <c r="B458" s="1570" t="s">
        <v>1765</v>
      </c>
      <c r="C458" s="1552" t="s">
        <v>181</v>
      </c>
      <c r="E458" s="1553"/>
    </row>
    <row r="459" spans="1:5" ht="18">
      <c r="A459" s="1547" t="s">
        <v>1406</v>
      </c>
      <c r="B459" s="1570" t="s">
        <v>1766</v>
      </c>
      <c r="C459" s="1552" t="s">
        <v>181</v>
      </c>
      <c r="E459" s="1553"/>
    </row>
    <row r="460" spans="1:5" ht="18.75" thickBot="1">
      <c r="A460" s="1547" t="s">
        <v>1407</v>
      </c>
      <c r="B460" s="1573" t="s">
        <v>1767</v>
      </c>
      <c r="C460" s="1552" t="s">
        <v>181</v>
      </c>
      <c r="E460" s="1553"/>
    </row>
    <row r="461" spans="1:5" ht="18">
      <c r="A461" s="1547" t="s">
        <v>1408</v>
      </c>
      <c r="B461" s="1574" t="s">
        <v>1768</v>
      </c>
      <c r="C461" s="1552" t="s">
        <v>181</v>
      </c>
      <c r="E461" s="1553"/>
    </row>
    <row r="462" spans="1:5" ht="18">
      <c r="A462" s="1547" t="s">
        <v>1409</v>
      </c>
      <c r="B462" s="1570" t="s">
        <v>1769</v>
      </c>
      <c r="C462" s="1552" t="s">
        <v>181</v>
      </c>
      <c r="E462" s="1553"/>
    </row>
    <row r="463" spans="1:5" ht="18">
      <c r="A463" s="1547" t="s">
        <v>1410</v>
      </c>
      <c r="B463" s="1570" t="s">
        <v>1770</v>
      </c>
      <c r="C463" s="1552" t="s">
        <v>181</v>
      </c>
      <c r="E463" s="1553"/>
    </row>
    <row r="464" spans="1:5" ht="18">
      <c r="A464" s="1547" t="s">
        <v>1411</v>
      </c>
      <c r="B464" s="1570" t="s">
        <v>1771</v>
      </c>
      <c r="C464" s="1552" t="s">
        <v>181</v>
      </c>
      <c r="E464" s="1553"/>
    </row>
    <row r="465" spans="1:5" ht="18">
      <c r="A465" s="1547" t="s">
        <v>1412</v>
      </c>
      <c r="B465" s="1570" t="s">
        <v>1772</v>
      </c>
      <c r="C465" s="1552" t="s">
        <v>181</v>
      </c>
      <c r="E465" s="1553"/>
    </row>
    <row r="466" spans="1:5" ht="18">
      <c r="A466" s="1547" t="s">
        <v>1413</v>
      </c>
      <c r="B466" s="1570" t="s">
        <v>1773</v>
      </c>
      <c r="C466" s="1552" t="s">
        <v>181</v>
      </c>
      <c r="E466" s="1553"/>
    </row>
    <row r="467" spans="1:5" ht="18">
      <c r="A467" s="1547" t="s">
        <v>1414</v>
      </c>
      <c r="B467" s="1570" t="s">
        <v>1774</v>
      </c>
      <c r="C467" s="1552" t="s">
        <v>181</v>
      </c>
      <c r="E467" s="1553"/>
    </row>
    <row r="468" spans="1:5" ht="18">
      <c r="A468" s="1547" t="s">
        <v>1415</v>
      </c>
      <c r="B468" s="1570" t="s">
        <v>1775</v>
      </c>
      <c r="C468" s="1552" t="s">
        <v>181</v>
      </c>
      <c r="E468" s="1553"/>
    </row>
    <row r="469" spans="1:5" ht="18">
      <c r="A469" s="1547" t="s">
        <v>1416</v>
      </c>
      <c r="B469" s="1570" t="s">
        <v>1776</v>
      </c>
      <c r="C469" s="1552" t="s">
        <v>181</v>
      </c>
      <c r="E469" s="1553"/>
    </row>
    <row r="470" spans="1:5" ht="18.75" thickBot="1">
      <c r="A470" s="1547" t="s">
        <v>1417</v>
      </c>
      <c r="B470" s="1573" t="s">
        <v>1777</v>
      </c>
      <c r="C470" s="1552" t="s">
        <v>181</v>
      </c>
      <c r="E470" s="1553"/>
    </row>
    <row r="471" spans="1:5" ht="18">
      <c r="A471" s="1547" t="s">
        <v>1418</v>
      </c>
      <c r="B471" s="1569" t="s">
        <v>1778</v>
      </c>
      <c r="C471" s="1552" t="s">
        <v>181</v>
      </c>
      <c r="E471" s="1553"/>
    </row>
    <row r="472" spans="1:5" ht="18">
      <c r="A472" s="1547" t="s">
        <v>1419</v>
      </c>
      <c r="B472" s="1570" t="s">
        <v>1779</v>
      </c>
      <c r="C472" s="1552" t="s">
        <v>181</v>
      </c>
      <c r="E472" s="1553"/>
    </row>
    <row r="473" spans="1:5" ht="18">
      <c r="A473" s="1547" t="s">
        <v>1420</v>
      </c>
      <c r="B473" s="1570" t="s">
        <v>1780</v>
      </c>
      <c r="C473" s="1552" t="s">
        <v>181</v>
      </c>
      <c r="E473" s="1553"/>
    </row>
    <row r="474" spans="1:5" ht="18">
      <c r="A474" s="1547" t="s">
        <v>1421</v>
      </c>
      <c r="B474" s="1571" t="s">
        <v>1781</v>
      </c>
      <c r="C474" s="1552" t="s">
        <v>181</v>
      </c>
      <c r="E474" s="1553"/>
    </row>
    <row r="475" spans="1:5" ht="18">
      <c r="A475" s="1547" t="s">
        <v>1422</v>
      </c>
      <c r="B475" s="1570" t="s">
        <v>1782</v>
      </c>
      <c r="C475" s="1552" t="s">
        <v>181</v>
      </c>
      <c r="E475" s="1553"/>
    </row>
    <row r="476" spans="1:5" ht="18">
      <c r="A476" s="1547" t="s">
        <v>1423</v>
      </c>
      <c r="B476" s="1570" t="s">
        <v>1783</v>
      </c>
      <c r="C476" s="1552" t="s">
        <v>181</v>
      </c>
      <c r="E476" s="1553"/>
    </row>
    <row r="477" spans="1:5" ht="18">
      <c r="A477" s="1547" t="s">
        <v>1424</v>
      </c>
      <c r="B477" s="1570" t="s">
        <v>1784</v>
      </c>
      <c r="C477" s="1552" t="s">
        <v>181</v>
      </c>
      <c r="E477" s="1553"/>
    </row>
    <row r="478" spans="1:5" ht="18">
      <c r="A478" s="1547" t="s">
        <v>1425</v>
      </c>
      <c r="B478" s="1570" t="s">
        <v>1785</v>
      </c>
      <c r="C478" s="1552" t="s">
        <v>181</v>
      </c>
      <c r="E478" s="1553"/>
    </row>
    <row r="479" spans="1:5" ht="18">
      <c r="A479" s="1547" t="s">
        <v>1426</v>
      </c>
      <c r="B479" s="1570" t="s">
        <v>1786</v>
      </c>
      <c r="C479" s="1552" t="s">
        <v>181</v>
      </c>
      <c r="E479" s="1553"/>
    </row>
    <row r="480" spans="1:5" ht="18">
      <c r="A480" s="1547" t="s">
        <v>1427</v>
      </c>
      <c r="B480" s="1570" t="s">
        <v>1787</v>
      </c>
      <c r="C480" s="1552" t="s">
        <v>181</v>
      </c>
      <c r="E480" s="1553"/>
    </row>
    <row r="481" spans="1:5" ht="18.75" thickBot="1">
      <c r="A481" s="1547" t="s">
        <v>1428</v>
      </c>
      <c r="B481" s="1573" t="s">
        <v>1788</v>
      </c>
      <c r="C481" s="1552" t="s">
        <v>181</v>
      </c>
      <c r="E481" s="1553"/>
    </row>
    <row r="482" spans="1:5" ht="18">
      <c r="A482" s="1547" t="s">
        <v>1429</v>
      </c>
      <c r="B482" s="1569" t="s">
        <v>1789</v>
      </c>
      <c r="C482" s="1552" t="s">
        <v>181</v>
      </c>
      <c r="E482" s="1553"/>
    </row>
    <row r="483" spans="1:5" ht="18">
      <c r="A483" s="1547" t="s">
        <v>1430</v>
      </c>
      <c r="B483" s="1570" t="s">
        <v>1790</v>
      </c>
      <c r="C483" s="1552" t="s">
        <v>181</v>
      </c>
      <c r="E483" s="1553"/>
    </row>
    <row r="484" spans="1:5" ht="18">
      <c r="A484" s="1547" t="s">
        <v>1431</v>
      </c>
      <c r="B484" s="1571" t="s">
        <v>1791</v>
      </c>
      <c r="C484" s="1552" t="s">
        <v>181</v>
      </c>
      <c r="E484" s="1553"/>
    </row>
    <row r="485" spans="1:5" ht="18">
      <c r="A485" s="1547" t="s">
        <v>1432</v>
      </c>
      <c r="B485" s="1570" t="s">
        <v>1792</v>
      </c>
      <c r="C485" s="1552" t="s">
        <v>181</v>
      </c>
      <c r="E485" s="1553"/>
    </row>
    <row r="486" spans="1:5" ht="18">
      <c r="A486" s="1547" t="s">
        <v>1433</v>
      </c>
      <c r="B486" s="1570" t="s">
        <v>1793</v>
      </c>
      <c r="C486" s="1552" t="s">
        <v>181</v>
      </c>
      <c r="E486" s="1553"/>
    </row>
    <row r="487" spans="1:5" ht="18">
      <c r="A487" s="1547" t="s">
        <v>1434</v>
      </c>
      <c r="B487" s="1570" t="s">
        <v>1794</v>
      </c>
      <c r="C487" s="1552" t="s">
        <v>181</v>
      </c>
      <c r="E487" s="1553"/>
    </row>
    <row r="488" spans="1:5" ht="18">
      <c r="A488" s="1547" t="s">
        <v>1435</v>
      </c>
      <c r="B488" s="1570" t="s">
        <v>1795</v>
      </c>
      <c r="C488" s="1552" t="s">
        <v>181</v>
      </c>
      <c r="E488" s="1553"/>
    </row>
    <row r="489" spans="1:5" ht="18">
      <c r="A489" s="1547" t="s">
        <v>1436</v>
      </c>
      <c r="B489" s="1570" t="s">
        <v>1796</v>
      </c>
      <c r="C489" s="1552" t="s">
        <v>181</v>
      </c>
      <c r="E489" s="1553"/>
    </row>
    <row r="490" spans="1:5" ht="18">
      <c r="A490" s="1547" t="s">
        <v>1437</v>
      </c>
      <c r="B490" s="1570" t="s">
        <v>1797</v>
      </c>
      <c r="C490" s="1552" t="s">
        <v>181</v>
      </c>
      <c r="E490" s="1553"/>
    </row>
    <row r="491" spans="1:5" ht="18.75" thickBot="1">
      <c r="A491" s="1547" t="s">
        <v>1438</v>
      </c>
      <c r="B491" s="1573" t="s">
        <v>1798</v>
      </c>
      <c r="C491" s="1552" t="s">
        <v>181</v>
      </c>
      <c r="E491" s="1553"/>
    </row>
    <row r="492" spans="1:5" ht="18">
      <c r="A492" s="1547" t="s">
        <v>1439</v>
      </c>
      <c r="B492" s="1574" t="s">
        <v>1799</v>
      </c>
      <c r="C492" s="1552" t="s">
        <v>181</v>
      </c>
      <c r="E492" s="1553"/>
    </row>
    <row r="493" spans="1:5" ht="18">
      <c r="A493" s="1547" t="s">
        <v>1440</v>
      </c>
      <c r="B493" s="1570" t="s">
        <v>1800</v>
      </c>
      <c r="C493" s="1552" t="s">
        <v>181</v>
      </c>
      <c r="E493" s="1553"/>
    </row>
    <row r="494" spans="1:5" ht="18">
      <c r="A494" s="1547" t="s">
        <v>1441</v>
      </c>
      <c r="B494" s="1570" t="s">
        <v>1801</v>
      </c>
      <c r="C494" s="1552" t="s">
        <v>181</v>
      </c>
      <c r="E494" s="1553"/>
    </row>
    <row r="495" spans="1:5" ht="18.75" thickBot="1">
      <c r="A495" s="1547" t="s">
        <v>1442</v>
      </c>
      <c r="B495" s="1573" t="s">
        <v>1802</v>
      </c>
      <c r="C495" s="1552" t="s">
        <v>181</v>
      </c>
      <c r="E495" s="1553"/>
    </row>
    <row r="496" spans="1:5" ht="18">
      <c r="A496" s="1547" t="s">
        <v>1443</v>
      </c>
      <c r="B496" s="1569" t="s">
        <v>1803</v>
      </c>
      <c r="C496" s="1552" t="s">
        <v>181</v>
      </c>
      <c r="E496" s="1553"/>
    </row>
    <row r="497" spans="1:5" ht="18">
      <c r="A497" s="1547" t="s">
        <v>1444</v>
      </c>
      <c r="B497" s="1570" t="s">
        <v>1804</v>
      </c>
      <c r="C497" s="1552" t="s">
        <v>181</v>
      </c>
      <c r="E497" s="1553"/>
    </row>
    <row r="498" spans="1:5" ht="18">
      <c r="A498" s="1547" t="s">
        <v>1445</v>
      </c>
      <c r="B498" s="1571" t="s">
        <v>1805</v>
      </c>
      <c r="C498" s="1552" t="s">
        <v>181</v>
      </c>
      <c r="E498" s="1553"/>
    </row>
    <row r="499" spans="1:5" ht="18">
      <c r="A499" s="1547" t="s">
        <v>1446</v>
      </c>
      <c r="B499" s="1570" t="s">
        <v>1806</v>
      </c>
      <c r="C499" s="1552" t="s">
        <v>181</v>
      </c>
      <c r="E499" s="1553"/>
    </row>
    <row r="500" spans="1:5" ht="18">
      <c r="A500" s="1547" t="s">
        <v>1447</v>
      </c>
      <c r="B500" s="1570" t="s">
        <v>1807</v>
      </c>
      <c r="C500" s="1552" t="s">
        <v>181</v>
      </c>
      <c r="E500" s="1553"/>
    </row>
    <row r="501" spans="1:5" ht="18">
      <c r="A501" s="1547" t="s">
        <v>1448</v>
      </c>
      <c r="B501" s="1570" t="s">
        <v>1808</v>
      </c>
      <c r="C501" s="1552" t="s">
        <v>181</v>
      </c>
      <c r="E501" s="1553"/>
    </row>
    <row r="502" spans="1:5" ht="18">
      <c r="A502" s="1547" t="s">
        <v>1449</v>
      </c>
      <c r="B502" s="1570" t="s">
        <v>1809</v>
      </c>
      <c r="C502" s="1552" t="s">
        <v>181</v>
      </c>
      <c r="E502" s="1553"/>
    </row>
    <row r="503" spans="1:5" ht="18.75" thickBot="1">
      <c r="A503" s="1547" t="s">
        <v>1450</v>
      </c>
      <c r="B503" s="1573" t="s">
        <v>1810</v>
      </c>
      <c r="C503" s="1552" t="s">
        <v>181</v>
      </c>
      <c r="E503" s="1553"/>
    </row>
    <row r="504" spans="1:5" ht="18">
      <c r="A504" s="1547" t="s">
        <v>1451</v>
      </c>
      <c r="B504" s="1569" t="s">
        <v>1811</v>
      </c>
      <c r="C504" s="1552" t="s">
        <v>181</v>
      </c>
      <c r="E504" s="1553"/>
    </row>
    <row r="505" spans="1:5" ht="18">
      <c r="A505" s="1547" t="s">
        <v>1452</v>
      </c>
      <c r="B505" s="1570" t="s">
        <v>1812</v>
      </c>
      <c r="C505" s="1552" t="s">
        <v>181</v>
      </c>
      <c r="E505" s="1553"/>
    </row>
    <row r="506" spans="1:5" ht="18">
      <c r="A506" s="1547" t="s">
        <v>1453</v>
      </c>
      <c r="B506" s="1570" t="s">
        <v>1813</v>
      </c>
      <c r="C506" s="1552" t="s">
        <v>181</v>
      </c>
      <c r="E506" s="1553"/>
    </row>
    <row r="507" spans="1:5" ht="18">
      <c r="A507" s="1547" t="s">
        <v>1454</v>
      </c>
      <c r="B507" s="1570" t="s">
        <v>1814</v>
      </c>
      <c r="C507" s="1552" t="s">
        <v>181</v>
      </c>
      <c r="E507" s="1553"/>
    </row>
    <row r="508" spans="1:5" ht="18">
      <c r="A508" s="1547" t="s">
        <v>1455</v>
      </c>
      <c r="B508" s="1571" t="s">
        <v>1815</v>
      </c>
      <c r="C508" s="1552" t="s">
        <v>181</v>
      </c>
      <c r="E508" s="1553"/>
    </row>
    <row r="509" spans="1:5" ht="18">
      <c r="A509" s="1547" t="s">
        <v>1456</v>
      </c>
      <c r="B509" s="1570" t="s">
        <v>1816</v>
      </c>
      <c r="C509" s="1552" t="s">
        <v>181</v>
      </c>
      <c r="E509" s="1553"/>
    </row>
    <row r="510" spans="1:5" ht="18.75" thickBot="1">
      <c r="A510" s="1547" t="s">
        <v>1457</v>
      </c>
      <c r="B510" s="1573" t="s">
        <v>1817</v>
      </c>
      <c r="C510" s="1552" t="s">
        <v>181</v>
      </c>
      <c r="E510" s="1553"/>
    </row>
    <row r="511" spans="1:5" ht="18">
      <c r="A511" s="1547" t="s">
        <v>1458</v>
      </c>
      <c r="B511" s="1569" t="s">
        <v>1818</v>
      </c>
      <c r="C511" s="1552" t="s">
        <v>181</v>
      </c>
      <c r="E511" s="1553"/>
    </row>
    <row r="512" spans="1:5" ht="18">
      <c r="A512" s="1547" t="s">
        <v>1459</v>
      </c>
      <c r="B512" s="1570" t="s">
        <v>1819</v>
      </c>
      <c r="C512" s="1552" t="s">
        <v>181</v>
      </c>
      <c r="E512" s="1553"/>
    </row>
    <row r="513" spans="1:5" ht="18">
      <c r="A513" s="1547" t="s">
        <v>1460</v>
      </c>
      <c r="B513" s="1570" t="s">
        <v>1820</v>
      </c>
      <c r="C513" s="1552" t="s">
        <v>181</v>
      </c>
      <c r="E513" s="1553"/>
    </row>
    <row r="514" spans="1:5" ht="18">
      <c r="A514" s="1547" t="s">
        <v>1461</v>
      </c>
      <c r="B514" s="1570" t="s">
        <v>1821</v>
      </c>
      <c r="C514" s="1552" t="s">
        <v>181</v>
      </c>
      <c r="E514" s="1553"/>
    </row>
    <row r="515" spans="1:5" ht="18">
      <c r="A515" s="1547" t="s">
        <v>1462</v>
      </c>
      <c r="B515" s="1571" t="s">
        <v>1822</v>
      </c>
      <c r="C515" s="1552" t="s">
        <v>181</v>
      </c>
      <c r="E515" s="1553"/>
    </row>
    <row r="516" spans="1:5" ht="18">
      <c r="A516" s="1547" t="s">
        <v>1463</v>
      </c>
      <c r="B516" s="1570" t="s">
        <v>1823</v>
      </c>
      <c r="C516" s="1552" t="s">
        <v>181</v>
      </c>
      <c r="E516" s="1553"/>
    </row>
    <row r="517" spans="1:5" ht="18">
      <c r="A517" s="1547" t="s">
        <v>1464</v>
      </c>
      <c r="B517" s="1570" t="s">
        <v>1824</v>
      </c>
      <c r="C517" s="1552" t="s">
        <v>181</v>
      </c>
      <c r="E517" s="1553"/>
    </row>
    <row r="518" spans="1:5" ht="18">
      <c r="A518" s="1547" t="s">
        <v>1465</v>
      </c>
      <c r="B518" s="1570" t="s">
        <v>1825</v>
      </c>
      <c r="C518" s="1552" t="s">
        <v>181</v>
      </c>
      <c r="E518" s="1553"/>
    </row>
    <row r="519" spans="1:5" ht="18.75" thickBot="1">
      <c r="A519" s="1547" t="s">
        <v>1466</v>
      </c>
      <c r="B519" s="1573" t="s">
        <v>1826</v>
      </c>
      <c r="C519" s="1552" t="s">
        <v>181</v>
      </c>
      <c r="E519" s="1553"/>
    </row>
    <row r="520" spans="1:5" ht="18">
      <c r="A520" s="1547" t="s">
        <v>1467</v>
      </c>
      <c r="B520" s="1569" t="s">
        <v>1827</v>
      </c>
      <c r="C520" s="1552" t="s">
        <v>181</v>
      </c>
      <c r="E520" s="1553"/>
    </row>
    <row r="521" spans="1:5" ht="18">
      <c r="A521" s="1547" t="s">
        <v>1468</v>
      </c>
      <c r="B521" s="1570" t="s">
        <v>1828</v>
      </c>
      <c r="C521" s="1552" t="s">
        <v>181</v>
      </c>
      <c r="E521" s="1553"/>
    </row>
    <row r="522" spans="1:5" ht="18">
      <c r="A522" s="1547" t="s">
        <v>1469</v>
      </c>
      <c r="B522" s="1571" t="s">
        <v>1829</v>
      </c>
      <c r="C522" s="1552" t="s">
        <v>181</v>
      </c>
      <c r="E522" s="1553"/>
    </row>
    <row r="523" spans="1:5" ht="18">
      <c r="A523" s="1547" t="s">
        <v>1470</v>
      </c>
      <c r="B523" s="1570" t="s">
        <v>1830</v>
      </c>
      <c r="C523" s="1552" t="s">
        <v>181</v>
      </c>
      <c r="E523" s="1553"/>
    </row>
    <row r="524" spans="1:5" ht="18">
      <c r="A524" s="1547" t="s">
        <v>1471</v>
      </c>
      <c r="B524" s="1570" t="s">
        <v>1831</v>
      </c>
      <c r="C524" s="1552" t="s">
        <v>181</v>
      </c>
      <c r="E524" s="1553"/>
    </row>
    <row r="525" spans="1:5" ht="18">
      <c r="A525" s="1547" t="s">
        <v>1472</v>
      </c>
      <c r="B525" s="1570" t="s">
        <v>1832</v>
      </c>
      <c r="C525" s="1552" t="s">
        <v>181</v>
      </c>
      <c r="E525" s="1553"/>
    </row>
    <row r="526" spans="1:5" ht="18">
      <c r="A526" s="1547" t="s">
        <v>1473</v>
      </c>
      <c r="B526" s="1570" t="s">
        <v>1833</v>
      </c>
      <c r="C526" s="1552" t="s">
        <v>181</v>
      </c>
      <c r="E526" s="1553"/>
    </row>
    <row r="527" spans="1:5" ht="18.75" thickBot="1">
      <c r="A527" s="1547" t="s">
        <v>1474</v>
      </c>
      <c r="B527" s="1573" t="s">
        <v>1834</v>
      </c>
      <c r="C527" s="1552" t="s">
        <v>181</v>
      </c>
      <c r="E527" s="1553"/>
    </row>
    <row r="528" spans="1:5" ht="18">
      <c r="A528" s="1547" t="s">
        <v>1475</v>
      </c>
      <c r="B528" s="1569" t="s">
        <v>1835</v>
      </c>
      <c r="C528" s="1552" t="s">
        <v>181</v>
      </c>
      <c r="E528" s="1553"/>
    </row>
    <row r="529" spans="1:5" ht="18">
      <c r="A529" s="1547" t="s">
        <v>1476</v>
      </c>
      <c r="B529" s="1570" t="s">
        <v>1836</v>
      </c>
      <c r="C529" s="1552" t="s">
        <v>181</v>
      </c>
      <c r="E529" s="1553"/>
    </row>
    <row r="530" spans="1:5" ht="18">
      <c r="A530" s="1547" t="s">
        <v>1477</v>
      </c>
      <c r="B530" s="1570" t="s">
        <v>1837</v>
      </c>
      <c r="C530" s="1552" t="s">
        <v>181</v>
      </c>
      <c r="E530" s="1553"/>
    </row>
    <row r="531" spans="1:5" ht="18">
      <c r="A531" s="1547" t="s">
        <v>1478</v>
      </c>
      <c r="B531" s="1570" t="s">
        <v>1838</v>
      </c>
      <c r="C531" s="1552" t="s">
        <v>181</v>
      </c>
      <c r="E531" s="1553"/>
    </row>
    <row r="532" spans="1:5" ht="18">
      <c r="A532" s="1547" t="s">
        <v>1479</v>
      </c>
      <c r="B532" s="1570" t="s">
        <v>1839</v>
      </c>
      <c r="C532" s="1552" t="s">
        <v>181</v>
      </c>
      <c r="E532" s="1553"/>
    </row>
    <row r="533" spans="1:5" ht="18">
      <c r="A533" s="1547" t="s">
        <v>1480</v>
      </c>
      <c r="B533" s="1570" t="s">
        <v>1840</v>
      </c>
      <c r="C533" s="1552" t="s">
        <v>181</v>
      </c>
      <c r="E533" s="1553"/>
    </row>
    <row r="534" spans="1:5" ht="18">
      <c r="A534" s="1547" t="s">
        <v>1481</v>
      </c>
      <c r="B534" s="1570" t="s">
        <v>1841</v>
      </c>
      <c r="C534" s="1552" t="s">
        <v>181</v>
      </c>
      <c r="E534" s="1553"/>
    </row>
    <row r="535" spans="1:5" ht="18">
      <c r="A535" s="1547" t="s">
        <v>1482</v>
      </c>
      <c r="B535" s="1570" t="s">
        <v>1842</v>
      </c>
      <c r="C535" s="1552" t="s">
        <v>181</v>
      </c>
      <c r="E535" s="1553"/>
    </row>
    <row r="536" spans="1:5" ht="18">
      <c r="A536" s="1547" t="s">
        <v>1483</v>
      </c>
      <c r="B536" s="1571" t="s">
        <v>1843</v>
      </c>
      <c r="C536" s="1552" t="s">
        <v>181</v>
      </c>
      <c r="E536" s="1553"/>
    </row>
    <row r="537" spans="1:5" ht="18">
      <c r="A537" s="1547" t="s">
        <v>1484</v>
      </c>
      <c r="B537" s="1570" t="s">
        <v>1844</v>
      </c>
      <c r="C537" s="1552" t="s">
        <v>181</v>
      </c>
      <c r="E537" s="1553"/>
    </row>
    <row r="538" spans="1:5" ht="18.75" thickBot="1">
      <c r="A538" s="1547" t="s">
        <v>1485</v>
      </c>
      <c r="B538" s="1573" t="s">
        <v>1845</v>
      </c>
      <c r="C538" s="1552" t="s">
        <v>181</v>
      </c>
      <c r="E538" s="1553"/>
    </row>
    <row r="539" spans="1:5" ht="18">
      <c r="A539" s="1547" t="s">
        <v>1486</v>
      </c>
      <c r="B539" s="1569" t="s">
        <v>1846</v>
      </c>
      <c r="C539" s="1552" t="s">
        <v>181</v>
      </c>
      <c r="E539" s="1553"/>
    </row>
    <row r="540" spans="1:5" ht="18">
      <c r="A540" s="1547" t="s">
        <v>1487</v>
      </c>
      <c r="B540" s="1570" t="s">
        <v>1847</v>
      </c>
      <c r="C540" s="1552" t="s">
        <v>181</v>
      </c>
      <c r="E540" s="1553"/>
    </row>
    <row r="541" spans="1:5" ht="18">
      <c r="A541" s="1547" t="s">
        <v>1488</v>
      </c>
      <c r="B541" s="1570" t="s">
        <v>1848</v>
      </c>
      <c r="C541" s="1552" t="s">
        <v>181</v>
      </c>
      <c r="E541" s="1553"/>
    </row>
    <row r="542" spans="1:5" ht="18">
      <c r="A542" s="1547" t="s">
        <v>1489</v>
      </c>
      <c r="B542" s="1570" t="s">
        <v>1849</v>
      </c>
      <c r="C542" s="1552" t="s">
        <v>181</v>
      </c>
      <c r="E542" s="1553"/>
    </row>
    <row r="543" spans="1:5" ht="18">
      <c r="A543" s="1547" t="s">
        <v>1490</v>
      </c>
      <c r="B543" s="1570" t="s">
        <v>1850</v>
      </c>
      <c r="C543" s="1552" t="s">
        <v>181</v>
      </c>
      <c r="E543" s="1553"/>
    </row>
    <row r="544" spans="1:5" ht="18">
      <c r="A544" s="1547" t="s">
        <v>1491</v>
      </c>
      <c r="B544" s="1571" t="s">
        <v>1851</v>
      </c>
      <c r="C544" s="1552" t="s">
        <v>181</v>
      </c>
      <c r="E544" s="1553"/>
    </row>
    <row r="545" spans="1:5" ht="18">
      <c r="A545" s="1547" t="s">
        <v>1492</v>
      </c>
      <c r="B545" s="1570" t="s">
        <v>1852</v>
      </c>
      <c r="C545" s="1552" t="s">
        <v>181</v>
      </c>
      <c r="E545" s="1553"/>
    </row>
    <row r="546" spans="1:5" ht="18">
      <c r="A546" s="1547" t="s">
        <v>1493</v>
      </c>
      <c r="B546" s="1570" t="s">
        <v>1853</v>
      </c>
      <c r="C546" s="1552" t="s">
        <v>181</v>
      </c>
      <c r="E546" s="1553"/>
    </row>
    <row r="547" spans="1:5" ht="18">
      <c r="A547" s="1547" t="s">
        <v>1494</v>
      </c>
      <c r="B547" s="1570" t="s">
        <v>1854</v>
      </c>
      <c r="C547" s="1552" t="s">
        <v>181</v>
      </c>
      <c r="E547" s="1553"/>
    </row>
    <row r="548" spans="1:5" ht="18">
      <c r="A548" s="1547" t="s">
        <v>1495</v>
      </c>
      <c r="B548" s="1570" t="s">
        <v>1855</v>
      </c>
      <c r="C548" s="1552" t="s">
        <v>181</v>
      </c>
      <c r="E548" s="1553"/>
    </row>
    <row r="549" spans="1:5" ht="18">
      <c r="A549" s="1547" t="s">
        <v>1496</v>
      </c>
      <c r="B549" s="1575" t="s">
        <v>1856</v>
      </c>
      <c r="C549" s="1552" t="s">
        <v>181</v>
      </c>
      <c r="E549" s="1553"/>
    </row>
    <row r="550" spans="1:5" ht="18.75" thickBot="1">
      <c r="A550" s="1547" t="s">
        <v>1497</v>
      </c>
      <c r="B550" s="1573" t="s">
        <v>1857</v>
      </c>
      <c r="C550" s="1552" t="s">
        <v>181</v>
      </c>
      <c r="E550" s="1553"/>
    </row>
    <row r="551" spans="1:5" ht="18">
      <c r="A551" s="1547" t="s">
        <v>1498</v>
      </c>
      <c r="B551" s="1569" t="s">
        <v>1858</v>
      </c>
      <c r="C551" s="1552" t="s">
        <v>181</v>
      </c>
      <c r="E551" s="1553"/>
    </row>
    <row r="552" spans="1:5" ht="18">
      <c r="A552" s="1547" t="s">
        <v>1499</v>
      </c>
      <c r="B552" s="1570" t="s">
        <v>1859</v>
      </c>
      <c r="C552" s="1552" t="s">
        <v>181</v>
      </c>
      <c r="E552" s="1553"/>
    </row>
    <row r="553" spans="1:5" ht="18">
      <c r="A553" s="1547" t="s">
        <v>1500</v>
      </c>
      <c r="B553" s="1570" t="s">
        <v>1860</v>
      </c>
      <c r="C553" s="1552" t="s">
        <v>181</v>
      </c>
      <c r="E553" s="1553"/>
    </row>
    <row r="554" spans="1:5" ht="18">
      <c r="A554" s="1547" t="s">
        <v>1501</v>
      </c>
      <c r="B554" s="1571" t="s">
        <v>1861</v>
      </c>
      <c r="C554" s="1552" t="s">
        <v>181</v>
      </c>
      <c r="E554" s="1553"/>
    </row>
    <row r="555" spans="1:5" ht="18">
      <c r="A555" s="1547" t="s">
        <v>1502</v>
      </c>
      <c r="B555" s="1570" t="s">
        <v>1862</v>
      </c>
      <c r="C555" s="1552" t="s">
        <v>181</v>
      </c>
      <c r="E555" s="1553"/>
    </row>
    <row r="556" spans="1:5" ht="18.75" thickBot="1">
      <c r="A556" s="1547" t="s">
        <v>1503</v>
      </c>
      <c r="B556" s="1573" t="s">
        <v>1863</v>
      </c>
      <c r="C556" s="1552" t="s">
        <v>181</v>
      </c>
      <c r="E556" s="1553"/>
    </row>
    <row r="557" spans="1:5" ht="18">
      <c r="A557" s="1547" t="s">
        <v>1504</v>
      </c>
      <c r="B557" s="1576" t="s">
        <v>1864</v>
      </c>
      <c r="C557" s="1552" t="s">
        <v>181</v>
      </c>
      <c r="E557" s="1553"/>
    </row>
    <row r="558" spans="1:5" ht="18">
      <c r="A558" s="1547" t="s">
        <v>1505</v>
      </c>
      <c r="B558" s="1570" t="s">
        <v>1865</v>
      </c>
      <c r="C558" s="1552" t="s">
        <v>181</v>
      </c>
      <c r="E558" s="1553"/>
    </row>
    <row r="559" spans="1:5" ht="18">
      <c r="A559" s="1547" t="s">
        <v>1506</v>
      </c>
      <c r="B559" s="1570" t="s">
        <v>1866</v>
      </c>
      <c r="C559" s="1552" t="s">
        <v>181</v>
      </c>
      <c r="E559" s="1553"/>
    </row>
    <row r="560" spans="1:5" ht="18">
      <c r="A560" s="1547" t="s">
        <v>1507</v>
      </c>
      <c r="B560" s="1570" t="s">
        <v>1867</v>
      </c>
      <c r="C560" s="1552" t="s">
        <v>181</v>
      </c>
      <c r="E560" s="1553"/>
    </row>
    <row r="561" spans="1:5" ht="18">
      <c r="A561" s="1547" t="s">
        <v>1508</v>
      </c>
      <c r="B561" s="1570" t="s">
        <v>1868</v>
      </c>
      <c r="C561" s="1552" t="s">
        <v>181</v>
      </c>
      <c r="E561" s="1553"/>
    </row>
    <row r="562" spans="1:5" ht="18">
      <c r="A562" s="1547" t="s">
        <v>1509</v>
      </c>
      <c r="B562" s="1570" t="s">
        <v>1869</v>
      </c>
      <c r="C562" s="1552" t="s">
        <v>181</v>
      </c>
      <c r="E562" s="1553"/>
    </row>
    <row r="563" spans="1:5" ht="18">
      <c r="A563" s="1547" t="s">
        <v>1510</v>
      </c>
      <c r="B563" s="1570" t="s">
        <v>1870</v>
      </c>
      <c r="C563" s="1552" t="s">
        <v>181</v>
      </c>
      <c r="E563" s="1553"/>
    </row>
    <row r="564" spans="1:5" ht="18">
      <c r="A564" s="1547" t="s">
        <v>1511</v>
      </c>
      <c r="B564" s="1571" t="s">
        <v>1871</v>
      </c>
      <c r="C564" s="1552" t="s">
        <v>181</v>
      </c>
      <c r="E564" s="1553"/>
    </row>
    <row r="565" spans="1:5" ht="18">
      <c r="A565" s="1547" t="s">
        <v>1512</v>
      </c>
      <c r="B565" s="1570" t="s">
        <v>1872</v>
      </c>
      <c r="C565" s="1552" t="s">
        <v>181</v>
      </c>
      <c r="E565" s="1553"/>
    </row>
    <row r="566" spans="1:5" ht="18">
      <c r="A566" s="1547" t="s">
        <v>1513</v>
      </c>
      <c r="B566" s="1570" t="s">
        <v>1873</v>
      </c>
      <c r="C566" s="1552" t="s">
        <v>181</v>
      </c>
      <c r="E566" s="1553"/>
    </row>
    <row r="567" spans="1:5" ht="18.75" thickBot="1">
      <c r="A567" s="1547" t="s">
        <v>1514</v>
      </c>
      <c r="B567" s="1573" t="s">
        <v>1874</v>
      </c>
      <c r="C567" s="1552" t="s">
        <v>181</v>
      </c>
      <c r="E567" s="1553"/>
    </row>
    <row r="568" spans="1:5" ht="18">
      <c r="A568" s="1547" t="s">
        <v>1515</v>
      </c>
      <c r="B568" s="1576" t="s">
        <v>1875</v>
      </c>
      <c r="C568" s="1552" t="s">
        <v>181</v>
      </c>
      <c r="E568" s="1553"/>
    </row>
    <row r="569" spans="1:5" ht="18">
      <c r="A569" s="1547" t="s">
        <v>1516</v>
      </c>
      <c r="B569" s="1570" t="s">
        <v>1876</v>
      </c>
      <c r="C569" s="1552" t="s">
        <v>181</v>
      </c>
      <c r="E569" s="1553"/>
    </row>
    <row r="570" spans="1:5" ht="18">
      <c r="A570" s="1547" t="s">
        <v>1517</v>
      </c>
      <c r="B570" s="1570" t="s">
        <v>1877</v>
      </c>
      <c r="C570" s="1552" t="s">
        <v>181</v>
      </c>
      <c r="E570" s="1553"/>
    </row>
    <row r="571" spans="1:5" ht="18">
      <c r="A571" s="1547" t="s">
        <v>1518</v>
      </c>
      <c r="B571" s="1570" t="s">
        <v>1878</v>
      </c>
      <c r="C571" s="1552" t="s">
        <v>181</v>
      </c>
      <c r="E571" s="1553"/>
    </row>
    <row r="572" spans="1:5" ht="18">
      <c r="A572" s="1547" t="s">
        <v>1519</v>
      </c>
      <c r="B572" s="1570" t="s">
        <v>1879</v>
      </c>
      <c r="C572" s="1552" t="s">
        <v>181</v>
      </c>
      <c r="E572" s="1553"/>
    </row>
    <row r="573" spans="1:5" ht="18">
      <c r="A573" s="1547" t="s">
        <v>1520</v>
      </c>
      <c r="B573" s="1570" t="s">
        <v>1880</v>
      </c>
      <c r="C573" s="1552" t="s">
        <v>181</v>
      </c>
      <c r="E573" s="1553"/>
    </row>
    <row r="574" spans="1:5" ht="18">
      <c r="A574" s="1547" t="s">
        <v>1521</v>
      </c>
      <c r="B574" s="1570" t="s">
        <v>1881</v>
      </c>
      <c r="C574" s="1552" t="s">
        <v>181</v>
      </c>
      <c r="E574" s="1553"/>
    </row>
    <row r="575" spans="1:5" ht="18">
      <c r="A575" s="1547" t="s">
        <v>1522</v>
      </c>
      <c r="B575" s="1570" t="s">
        <v>1882</v>
      </c>
      <c r="C575" s="1552" t="s">
        <v>181</v>
      </c>
      <c r="E575" s="1553"/>
    </row>
    <row r="576" spans="1:5" ht="18">
      <c r="A576" s="1547" t="s">
        <v>1523</v>
      </c>
      <c r="B576" s="1571" t="s">
        <v>1883</v>
      </c>
      <c r="C576" s="1552" t="s">
        <v>181</v>
      </c>
      <c r="E576" s="1553"/>
    </row>
    <row r="577" spans="1:5" ht="18">
      <c r="A577" s="1547" t="s">
        <v>1524</v>
      </c>
      <c r="B577" s="1570" t="s">
        <v>1884</v>
      </c>
      <c r="C577" s="1552" t="s">
        <v>181</v>
      </c>
      <c r="E577" s="1553"/>
    </row>
    <row r="578" spans="1:5" ht="18">
      <c r="A578" s="1547" t="s">
        <v>1525</v>
      </c>
      <c r="B578" s="1570" t="s">
        <v>1885</v>
      </c>
      <c r="C578" s="1552" t="s">
        <v>181</v>
      </c>
      <c r="E578" s="1553"/>
    </row>
    <row r="579" spans="1:5" ht="18">
      <c r="A579" s="1547" t="s">
        <v>1526</v>
      </c>
      <c r="B579" s="1570" t="s">
        <v>1886</v>
      </c>
      <c r="C579" s="1552" t="s">
        <v>181</v>
      </c>
      <c r="E579" s="1553"/>
    </row>
    <row r="580" spans="1:5" ht="18">
      <c r="A580" s="1547" t="s">
        <v>1527</v>
      </c>
      <c r="B580" s="1570" t="s">
        <v>1887</v>
      </c>
      <c r="C580" s="1552" t="s">
        <v>181</v>
      </c>
      <c r="E580" s="1553"/>
    </row>
    <row r="581" spans="1:5" ht="18">
      <c r="A581" s="1547" t="s">
        <v>1528</v>
      </c>
      <c r="B581" s="1570" t="s">
        <v>1888</v>
      </c>
      <c r="C581" s="1552" t="s">
        <v>181</v>
      </c>
      <c r="E581" s="1553"/>
    </row>
    <row r="582" spans="1:5" ht="18">
      <c r="A582" s="1547" t="s">
        <v>1529</v>
      </c>
      <c r="B582" s="1570" t="s">
        <v>1889</v>
      </c>
      <c r="C582" s="1552" t="s">
        <v>181</v>
      </c>
      <c r="E582" s="1553"/>
    </row>
    <row r="583" spans="1:5" ht="18">
      <c r="A583" s="1547" t="s">
        <v>1530</v>
      </c>
      <c r="B583" s="1570" t="s">
        <v>1890</v>
      </c>
      <c r="C583" s="1552" t="s">
        <v>181</v>
      </c>
      <c r="E583" s="1553"/>
    </row>
    <row r="584" spans="1:5" ht="18">
      <c r="A584" s="1547" t="s">
        <v>1531</v>
      </c>
      <c r="B584" s="1570" t="s">
        <v>1891</v>
      </c>
      <c r="C584" s="1552" t="s">
        <v>181</v>
      </c>
      <c r="E584" s="1553"/>
    </row>
    <row r="585" spans="1:5" ht="18.75" thickBot="1">
      <c r="A585" s="1547" t="s">
        <v>1532</v>
      </c>
      <c r="B585" s="1577" t="s">
        <v>1892</v>
      </c>
      <c r="C585" s="1552" t="s">
        <v>181</v>
      </c>
      <c r="E585" s="1553"/>
    </row>
    <row r="586" spans="1:5" ht="18.75">
      <c r="A586" s="1547" t="s">
        <v>1533</v>
      </c>
      <c r="B586" s="1569" t="s">
        <v>1893</v>
      </c>
      <c r="C586" s="1552" t="s">
        <v>181</v>
      </c>
      <c r="E586" s="1553"/>
    </row>
    <row r="587" spans="1:5" ht="18.75">
      <c r="A587" s="1547" t="s">
        <v>1534</v>
      </c>
      <c r="B587" s="1570" t="s">
        <v>1894</v>
      </c>
      <c r="C587" s="1552" t="s">
        <v>181</v>
      </c>
      <c r="E587" s="1553"/>
    </row>
    <row r="588" spans="1:5" ht="18.75">
      <c r="A588" s="1547" t="s">
        <v>1535</v>
      </c>
      <c r="B588" s="1570" t="s">
        <v>1895</v>
      </c>
      <c r="C588" s="1552" t="s">
        <v>181</v>
      </c>
      <c r="E588" s="1553"/>
    </row>
    <row r="589" spans="1:5" ht="18.75">
      <c r="A589" s="1547" t="s">
        <v>1536</v>
      </c>
      <c r="B589" s="1570" t="s">
        <v>1896</v>
      </c>
      <c r="C589" s="1552" t="s">
        <v>181</v>
      </c>
      <c r="E589" s="1553"/>
    </row>
    <row r="590" spans="1:5" ht="19.5">
      <c r="A590" s="1547" t="s">
        <v>1537</v>
      </c>
      <c r="B590" s="1571" t="s">
        <v>1897</v>
      </c>
      <c r="C590" s="1552" t="s">
        <v>181</v>
      </c>
      <c r="E590" s="1553"/>
    </row>
    <row r="591" spans="1:5" ht="18.75">
      <c r="A591" s="1547" t="s">
        <v>1538</v>
      </c>
      <c r="B591" s="1570" t="s">
        <v>1898</v>
      </c>
      <c r="C591" s="1552" t="s">
        <v>181</v>
      </c>
      <c r="E591" s="1553"/>
    </row>
    <row r="592" spans="1:5" ht="19.5" thickBot="1">
      <c r="A592" s="1547" t="s">
        <v>1539</v>
      </c>
      <c r="B592" s="1573" t="s">
        <v>1899</v>
      </c>
      <c r="C592" s="1552" t="s">
        <v>181</v>
      </c>
      <c r="E592" s="1553"/>
    </row>
    <row r="593" spans="1:5" ht="18.75">
      <c r="A593" s="1547" t="s">
        <v>1540</v>
      </c>
      <c r="B593" s="1569" t="s">
        <v>1900</v>
      </c>
      <c r="C593" s="1552" t="s">
        <v>181</v>
      </c>
      <c r="E593" s="1553"/>
    </row>
    <row r="594" spans="1:5" ht="18.75">
      <c r="A594" s="1547" t="s">
        <v>1541</v>
      </c>
      <c r="B594" s="1570" t="s">
        <v>1759</v>
      </c>
      <c r="C594" s="1552" t="s">
        <v>181</v>
      </c>
      <c r="E594" s="1553"/>
    </row>
    <row r="595" spans="1:5" ht="18.75">
      <c r="A595" s="1547" t="s">
        <v>1542</v>
      </c>
      <c r="B595" s="1570" t="s">
        <v>1901</v>
      </c>
      <c r="C595" s="1552" t="s">
        <v>181</v>
      </c>
      <c r="E595" s="1553"/>
    </row>
    <row r="596" spans="1:5" ht="18.75">
      <c r="A596" s="1547" t="s">
        <v>1543</v>
      </c>
      <c r="B596" s="1570" t="s">
        <v>1902</v>
      </c>
      <c r="C596" s="1552" t="s">
        <v>181</v>
      </c>
      <c r="E596" s="1553"/>
    </row>
    <row r="597" spans="1:5" ht="18.75">
      <c r="A597" s="1547" t="s">
        <v>1544</v>
      </c>
      <c r="B597" s="1570" t="s">
        <v>1903</v>
      </c>
      <c r="C597" s="1552" t="s">
        <v>181</v>
      </c>
      <c r="E597" s="1553"/>
    </row>
    <row r="598" spans="1:5" ht="19.5">
      <c r="A598" s="1547" t="s">
        <v>1545</v>
      </c>
      <c r="B598" s="1571" t="s">
        <v>1904</v>
      </c>
      <c r="C598" s="1552" t="s">
        <v>181</v>
      </c>
      <c r="E598" s="1553"/>
    </row>
    <row r="599" spans="1:5" ht="18.75">
      <c r="A599" s="1547" t="s">
        <v>1546</v>
      </c>
      <c r="B599" s="1570" t="s">
        <v>1905</v>
      </c>
      <c r="C599" s="1552" t="s">
        <v>181</v>
      </c>
      <c r="E599" s="1553"/>
    </row>
    <row r="600" spans="1:5" ht="19.5" thickBot="1">
      <c r="A600" s="1547" t="s">
        <v>1547</v>
      </c>
      <c r="B600" s="1573" t="s">
        <v>1906</v>
      </c>
      <c r="C600" s="1552" t="s">
        <v>181</v>
      </c>
      <c r="E600" s="1553"/>
    </row>
    <row r="601" spans="1:5" ht="18.75">
      <c r="A601" s="1547" t="s">
        <v>1548</v>
      </c>
      <c r="B601" s="1569" t="s">
        <v>1907</v>
      </c>
      <c r="C601" s="1552" t="s">
        <v>181</v>
      </c>
      <c r="E601" s="1553"/>
    </row>
    <row r="602" spans="1:5" ht="18.75">
      <c r="A602" s="1547" t="s">
        <v>1549</v>
      </c>
      <c r="B602" s="1570" t="s">
        <v>1908</v>
      </c>
      <c r="C602" s="1552" t="s">
        <v>181</v>
      </c>
      <c r="E602" s="1553"/>
    </row>
    <row r="603" spans="1:5" ht="18.75">
      <c r="A603" s="1547" t="s">
        <v>1550</v>
      </c>
      <c r="B603" s="1570" t="s">
        <v>1909</v>
      </c>
      <c r="C603" s="1552" t="s">
        <v>181</v>
      </c>
      <c r="E603" s="1553"/>
    </row>
    <row r="604" spans="1:5" ht="18.75">
      <c r="A604" s="1547" t="s">
        <v>1551</v>
      </c>
      <c r="B604" s="1570" t="s">
        <v>1910</v>
      </c>
      <c r="C604" s="1552" t="s">
        <v>181</v>
      </c>
      <c r="E604" s="1553"/>
    </row>
    <row r="605" spans="1:5" ht="19.5">
      <c r="A605" s="1547" t="s">
        <v>1552</v>
      </c>
      <c r="B605" s="1571" t="s">
        <v>1911</v>
      </c>
      <c r="C605" s="1552" t="s">
        <v>181</v>
      </c>
      <c r="E605" s="1553"/>
    </row>
    <row r="606" spans="1:5" ht="18.75">
      <c r="A606" s="1547" t="s">
        <v>1553</v>
      </c>
      <c r="B606" s="1570" t="s">
        <v>1912</v>
      </c>
      <c r="C606" s="1552" t="s">
        <v>181</v>
      </c>
      <c r="E606" s="1553"/>
    </row>
    <row r="607" spans="1:5" ht="19.5" thickBot="1">
      <c r="A607" s="1547" t="s">
        <v>1554</v>
      </c>
      <c r="B607" s="1573" t="s">
        <v>1913</v>
      </c>
      <c r="C607" s="1552" t="s">
        <v>181</v>
      </c>
      <c r="E607" s="1553"/>
    </row>
    <row r="608" spans="1:5" ht="18.75">
      <c r="A608" s="1547" t="s">
        <v>1555</v>
      </c>
      <c r="B608" s="1569" t="s">
        <v>1914</v>
      </c>
      <c r="C608" s="1552" t="s">
        <v>181</v>
      </c>
      <c r="E608" s="1553"/>
    </row>
    <row r="609" spans="1:5" ht="18.75">
      <c r="A609" s="1547" t="s">
        <v>1556</v>
      </c>
      <c r="B609" s="1570" t="s">
        <v>1915</v>
      </c>
      <c r="C609" s="1552" t="s">
        <v>181</v>
      </c>
      <c r="E609" s="1553"/>
    </row>
    <row r="610" spans="1:5" ht="19.5">
      <c r="A610" s="1547" t="s">
        <v>1557</v>
      </c>
      <c r="B610" s="1571" t="s">
        <v>1916</v>
      </c>
      <c r="C610" s="1552" t="s">
        <v>181</v>
      </c>
      <c r="E610" s="1553"/>
    </row>
    <row r="611" spans="1:5" ht="19.5" thickBot="1">
      <c r="A611" s="1547" t="s">
        <v>1558</v>
      </c>
      <c r="B611" s="1573" t="s">
        <v>1917</v>
      </c>
      <c r="C611" s="1552" t="s">
        <v>181</v>
      </c>
      <c r="E611" s="1553"/>
    </row>
    <row r="612" spans="1:5" ht="18.75">
      <c r="A612" s="1547" t="s">
        <v>1559</v>
      </c>
      <c r="B612" s="1569" t="s">
        <v>1918</v>
      </c>
      <c r="C612" s="1552" t="s">
        <v>181</v>
      </c>
      <c r="E612" s="1553"/>
    </row>
    <row r="613" spans="1:5" ht="18.75">
      <c r="A613" s="1547" t="s">
        <v>1560</v>
      </c>
      <c r="B613" s="1570" t="s">
        <v>1919</v>
      </c>
      <c r="C613" s="1552" t="s">
        <v>181</v>
      </c>
      <c r="E613" s="1553"/>
    </row>
    <row r="614" spans="1:5" ht="18.75">
      <c r="A614" s="1547" t="s">
        <v>1561</v>
      </c>
      <c r="B614" s="1570" t="s">
        <v>1920</v>
      </c>
      <c r="C614" s="1552" t="s">
        <v>181</v>
      </c>
      <c r="E614" s="1553"/>
    </row>
    <row r="615" spans="1:5" ht="18.75">
      <c r="A615" s="1547" t="s">
        <v>1562</v>
      </c>
      <c r="B615" s="1570" t="s">
        <v>1921</v>
      </c>
      <c r="C615" s="1552" t="s">
        <v>181</v>
      </c>
      <c r="E615" s="1553"/>
    </row>
    <row r="616" spans="1:5" ht="18.75">
      <c r="A616" s="1547" t="s">
        <v>1563</v>
      </c>
      <c r="B616" s="1570" t="s">
        <v>1922</v>
      </c>
      <c r="C616" s="1552" t="s">
        <v>181</v>
      </c>
      <c r="E616" s="1553"/>
    </row>
    <row r="617" spans="1:5" ht="18.75">
      <c r="A617" s="1547" t="s">
        <v>1564</v>
      </c>
      <c r="B617" s="1570" t="s">
        <v>1923</v>
      </c>
      <c r="C617" s="1552" t="s">
        <v>181</v>
      </c>
      <c r="E617" s="1553"/>
    </row>
    <row r="618" spans="1:5" ht="18.75">
      <c r="A618" s="1547" t="s">
        <v>1565</v>
      </c>
      <c r="B618" s="1570" t="s">
        <v>1924</v>
      </c>
      <c r="C618" s="1552" t="s">
        <v>181</v>
      </c>
      <c r="E618" s="1553"/>
    </row>
    <row r="619" spans="1:5" ht="18.75">
      <c r="A619" s="1547" t="s">
        <v>1566</v>
      </c>
      <c r="B619" s="1570" t="s">
        <v>1925</v>
      </c>
      <c r="C619" s="1552" t="s">
        <v>181</v>
      </c>
      <c r="E619" s="1553"/>
    </row>
    <row r="620" spans="1:5" ht="19.5">
      <c r="A620" s="1547" t="s">
        <v>1567</v>
      </c>
      <c r="B620" s="1571" t="s">
        <v>1926</v>
      </c>
      <c r="C620" s="1552" t="s">
        <v>181</v>
      </c>
      <c r="E620" s="1553"/>
    </row>
    <row r="621" spans="1:5" ht="19.5" thickBot="1">
      <c r="A621" s="1547" t="s">
        <v>1568</v>
      </c>
      <c r="B621" s="1573" t="s">
        <v>1927</v>
      </c>
      <c r="C621" s="1552" t="s">
        <v>181</v>
      </c>
      <c r="E621" s="1553"/>
    </row>
    <row r="622" spans="1:5" ht="18.75">
      <c r="A622" s="1547" t="s">
        <v>1569</v>
      </c>
      <c r="B622" s="1569" t="s">
        <v>319</v>
      </c>
      <c r="C622" s="1552" t="s">
        <v>181</v>
      </c>
      <c r="E622" s="1553"/>
    </row>
    <row r="623" spans="1:5" ht="18.75">
      <c r="A623" s="1547" t="s">
        <v>1570</v>
      </c>
      <c r="B623" s="1570" t="s">
        <v>320</v>
      </c>
      <c r="C623" s="1552" t="s">
        <v>181</v>
      </c>
      <c r="E623" s="1553"/>
    </row>
    <row r="624" spans="1:5" ht="18.75">
      <c r="A624" s="1547" t="s">
        <v>1571</v>
      </c>
      <c r="B624" s="1570" t="s">
        <v>321</v>
      </c>
      <c r="C624" s="1552" t="s">
        <v>181</v>
      </c>
      <c r="E624" s="1553"/>
    </row>
    <row r="625" spans="1:5" ht="18.75">
      <c r="A625" s="1547" t="s">
        <v>1572</v>
      </c>
      <c r="B625" s="1570" t="s">
        <v>322</v>
      </c>
      <c r="C625" s="1552" t="s">
        <v>181</v>
      </c>
      <c r="E625" s="1553"/>
    </row>
    <row r="626" spans="1:5" ht="18.75">
      <c r="A626" s="1547" t="s">
        <v>1573</v>
      </c>
      <c r="B626" s="1570" t="s">
        <v>323</v>
      </c>
      <c r="C626" s="1552" t="s">
        <v>181</v>
      </c>
      <c r="E626" s="1553"/>
    </row>
    <row r="627" spans="1:5" ht="18.75">
      <c r="A627" s="1547" t="s">
        <v>1574</v>
      </c>
      <c r="B627" s="1570" t="s">
        <v>324</v>
      </c>
      <c r="C627" s="1552" t="s">
        <v>181</v>
      </c>
      <c r="E627" s="1553"/>
    </row>
    <row r="628" spans="1:5" ht="18.75">
      <c r="A628" s="1547" t="s">
        <v>1575</v>
      </c>
      <c r="B628" s="1570" t="s">
        <v>325</v>
      </c>
      <c r="C628" s="1552" t="s">
        <v>181</v>
      </c>
      <c r="E628" s="1553"/>
    </row>
    <row r="629" spans="1:5" ht="18.75">
      <c r="A629" s="1547" t="s">
        <v>1576</v>
      </c>
      <c r="B629" s="1570" t="s">
        <v>326</v>
      </c>
      <c r="C629" s="1552" t="s">
        <v>181</v>
      </c>
      <c r="E629" s="1553"/>
    </row>
    <row r="630" spans="1:5" ht="18.75">
      <c r="A630" s="1547" t="s">
        <v>1577</v>
      </c>
      <c r="B630" s="1570" t="s">
        <v>756</v>
      </c>
      <c r="C630" s="1552" t="s">
        <v>181</v>
      </c>
      <c r="E630" s="1553"/>
    </row>
    <row r="631" spans="1:5" ht="18.75">
      <c r="A631" s="1547" t="s">
        <v>1578</v>
      </c>
      <c r="B631" s="1570" t="s">
        <v>757</v>
      </c>
      <c r="C631" s="1552" t="s">
        <v>181</v>
      </c>
      <c r="E631" s="1553"/>
    </row>
    <row r="632" spans="1:5" ht="18.75">
      <c r="A632" s="1547" t="s">
        <v>1579</v>
      </c>
      <c r="B632" s="1570" t="s">
        <v>758</v>
      </c>
      <c r="C632" s="1552" t="s">
        <v>181</v>
      </c>
      <c r="E632" s="1553"/>
    </row>
    <row r="633" spans="1:5" ht="18.75">
      <c r="A633" s="1547" t="s">
        <v>1580</v>
      </c>
      <c r="B633" s="1570" t="s">
        <v>759</v>
      </c>
      <c r="C633" s="1552" t="s">
        <v>181</v>
      </c>
      <c r="E633" s="1553"/>
    </row>
    <row r="634" spans="1:5" ht="18.75">
      <c r="A634" s="1547" t="s">
        <v>1581</v>
      </c>
      <c r="B634" s="1570" t="s">
        <v>760</v>
      </c>
      <c r="C634" s="1552" t="s">
        <v>181</v>
      </c>
      <c r="E634" s="1553"/>
    </row>
    <row r="635" spans="1:5" ht="18.75">
      <c r="A635" s="1547" t="s">
        <v>1582</v>
      </c>
      <c r="B635" s="1570" t="s">
        <v>761</v>
      </c>
      <c r="C635" s="1552" t="s">
        <v>181</v>
      </c>
      <c r="E635" s="1553"/>
    </row>
    <row r="636" spans="1:5" ht="18.75">
      <c r="A636" s="1547" t="s">
        <v>1583</v>
      </c>
      <c r="B636" s="1570" t="s">
        <v>762</v>
      </c>
      <c r="C636" s="1552" t="s">
        <v>181</v>
      </c>
      <c r="E636" s="1553"/>
    </row>
    <row r="637" spans="1:5" ht="18.75">
      <c r="A637" s="1547" t="s">
        <v>1584</v>
      </c>
      <c r="B637" s="1570" t="s">
        <v>763</v>
      </c>
      <c r="C637" s="1552" t="s">
        <v>181</v>
      </c>
      <c r="E637" s="1553"/>
    </row>
    <row r="638" spans="1:5" ht="18.75">
      <c r="A638" s="1547" t="s">
        <v>1585</v>
      </c>
      <c r="B638" s="1570" t="s">
        <v>764</v>
      </c>
      <c r="C638" s="1552" t="s">
        <v>181</v>
      </c>
      <c r="E638" s="1553"/>
    </row>
    <row r="639" spans="1:5" ht="18.75">
      <c r="A639" s="1547" t="s">
        <v>1586</v>
      </c>
      <c r="B639" s="1570" t="s">
        <v>765</v>
      </c>
      <c r="C639" s="1552" t="s">
        <v>181</v>
      </c>
      <c r="E639" s="1553"/>
    </row>
    <row r="640" spans="1:5" ht="18.75">
      <c r="A640" s="1547" t="s">
        <v>1587</v>
      </c>
      <c r="B640" s="1570" t="s">
        <v>766</v>
      </c>
      <c r="C640" s="1552" t="s">
        <v>181</v>
      </c>
      <c r="E640" s="1553"/>
    </row>
    <row r="641" spans="1:5" ht="18.75">
      <c r="A641" s="1547" t="s">
        <v>1588</v>
      </c>
      <c r="B641" s="1570" t="s">
        <v>767</v>
      </c>
      <c r="C641" s="1552" t="s">
        <v>181</v>
      </c>
      <c r="E641" s="1553"/>
    </row>
    <row r="642" spans="1:5" ht="18.75">
      <c r="A642" s="1547" t="s">
        <v>1589</v>
      </c>
      <c r="B642" s="1570" t="s">
        <v>768</v>
      </c>
      <c r="C642" s="1552" t="s">
        <v>181</v>
      </c>
      <c r="E642" s="1553"/>
    </row>
    <row r="643" spans="1:5" ht="18.75">
      <c r="A643" s="1547" t="s">
        <v>1590</v>
      </c>
      <c r="B643" s="1570" t="s">
        <v>769</v>
      </c>
      <c r="C643" s="1552" t="s">
        <v>181</v>
      </c>
      <c r="E643" s="1553"/>
    </row>
    <row r="644" spans="1:5" ht="18.75">
      <c r="A644" s="1547" t="s">
        <v>1591</v>
      </c>
      <c r="B644" s="1570" t="s">
        <v>770</v>
      </c>
      <c r="C644" s="1552" t="s">
        <v>181</v>
      </c>
      <c r="E644" s="1553"/>
    </row>
    <row r="645" spans="1:5" ht="18.75">
      <c r="A645" s="1547" t="s">
        <v>1592</v>
      </c>
      <c r="B645" s="1570" t="s">
        <v>771</v>
      </c>
      <c r="C645" s="1552" t="s">
        <v>181</v>
      </c>
      <c r="E645" s="1553"/>
    </row>
    <row r="646" spans="1:5" ht="20.25" thickBot="1">
      <c r="A646" s="1547" t="s">
        <v>1593</v>
      </c>
      <c r="B646" s="1578" t="s">
        <v>772</v>
      </c>
      <c r="C646" s="1552" t="s">
        <v>181</v>
      </c>
      <c r="E646" s="1553"/>
    </row>
    <row r="647" spans="1:5" ht="18.75">
      <c r="A647" s="1547" t="s">
        <v>1594</v>
      </c>
      <c r="B647" s="1569" t="s">
        <v>1928</v>
      </c>
      <c r="C647" s="1552" t="s">
        <v>181</v>
      </c>
      <c r="E647" s="1553"/>
    </row>
    <row r="648" spans="1:5" ht="18.75">
      <c r="A648" s="1547" t="s">
        <v>1595</v>
      </c>
      <c r="B648" s="1570" t="s">
        <v>1929</v>
      </c>
      <c r="C648" s="1552" t="s">
        <v>181</v>
      </c>
      <c r="E648" s="1553"/>
    </row>
    <row r="649" spans="1:5" ht="18.75">
      <c r="A649" s="1547" t="s">
        <v>1596</v>
      </c>
      <c r="B649" s="1570" t="s">
        <v>1930</v>
      </c>
      <c r="C649" s="1552" t="s">
        <v>181</v>
      </c>
      <c r="E649" s="1553"/>
    </row>
    <row r="650" spans="1:5" ht="18.75">
      <c r="A650" s="1547" t="s">
        <v>1597</v>
      </c>
      <c r="B650" s="1570" t="s">
        <v>1931</v>
      </c>
      <c r="C650" s="1552" t="s">
        <v>181</v>
      </c>
      <c r="E650" s="1553"/>
    </row>
    <row r="651" spans="1:5" ht="18.75">
      <c r="A651" s="1547" t="s">
        <v>1598</v>
      </c>
      <c r="B651" s="1570" t="s">
        <v>1932</v>
      </c>
      <c r="C651" s="1552" t="s">
        <v>181</v>
      </c>
      <c r="E651" s="1553"/>
    </row>
    <row r="652" spans="1:5" ht="18.75">
      <c r="A652" s="1547" t="s">
        <v>1599</v>
      </c>
      <c r="B652" s="1570" t="s">
        <v>1933</v>
      </c>
      <c r="C652" s="1552" t="s">
        <v>181</v>
      </c>
      <c r="E652" s="1553"/>
    </row>
    <row r="653" spans="1:5" ht="18.75">
      <c r="A653" s="1547" t="s">
        <v>1600</v>
      </c>
      <c r="B653" s="1570" t="s">
        <v>1934</v>
      </c>
      <c r="C653" s="1552" t="s">
        <v>181</v>
      </c>
      <c r="E653" s="1553"/>
    </row>
    <row r="654" spans="1:5" ht="18.75">
      <c r="A654" s="1547" t="s">
        <v>1601</v>
      </c>
      <c r="B654" s="1570" t="s">
        <v>1935</v>
      </c>
      <c r="C654" s="1552" t="s">
        <v>181</v>
      </c>
      <c r="E654" s="1553"/>
    </row>
    <row r="655" spans="1:5" ht="18.75">
      <c r="A655" s="1547" t="s">
        <v>1602</v>
      </c>
      <c r="B655" s="1570" t="s">
        <v>1936</v>
      </c>
      <c r="C655" s="1552" t="s">
        <v>181</v>
      </c>
      <c r="E655" s="1553"/>
    </row>
    <row r="656" spans="1:5" ht="18.75">
      <c r="A656" s="1547" t="s">
        <v>1603</v>
      </c>
      <c r="B656" s="1570" t="s">
        <v>1937</v>
      </c>
      <c r="C656" s="1552" t="s">
        <v>181</v>
      </c>
      <c r="E656" s="1553"/>
    </row>
    <row r="657" spans="1:5" ht="18.75">
      <c r="A657" s="1547" t="s">
        <v>1604</v>
      </c>
      <c r="B657" s="1570" t="s">
        <v>1938</v>
      </c>
      <c r="C657" s="1552" t="s">
        <v>181</v>
      </c>
      <c r="E657" s="1553"/>
    </row>
    <row r="658" spans="1:5" ht="18.75">
      <c r="A658" s="1547" t="s">
        <v>1605</v>
      </c>
      <c r="B658" s="1570" t="s">
        <v>1939</v>
      </c>
      <c r="C658" s="1552" t="s">
        <v>181</v>
      </c>
      <c r="E658" s="1553"/>
    </row>
    <row r="659" spans="1:5" ht="18.75">
      <c r="A659" s="1547" t="s">
        <v>1606</v>
      </c>
      <c r="B659" s="1570" t="s">
        <v>1940</v>
      </c>
      <c r="C659" s="1552" t="s">
        <v>181</v>
      </c>
      <c r="E659" s="1553"/>
    </row>
    <row r="660" spans="1:5" ht="18.75">
      <c r="A660" s="1547" t="s">
        <v>1607</v>
      </c>
      <c r="B660" s="1570" t="s">
        <v>1941</v>
      </c>
      <c r="C660" s="1552" t="s">
        <v>181</v>
      </c>
      <c r="E660" s="1553"/>
    </row>
    <row r="661" spans="1:5" ht="18.75">
      <c r="A661" s="1547" t="s">
        <v>1608</v>
      </c>
      <c r="B661" s="1570" t="s">
        <v>1942</v>
      </c>
      <c r="C661" s="1552" t="s">
        <v>181</v>
      </c>
      <c r="E661" s="1553"/>
    </row>
    <row r="662" spans="1:5" ht="18.75">
      <c r="A662" s="1547" t="s">
        <v>1609</v>
      </c>
      <c r="B662" s="1570" t="s">
        <v>1943</v>
      </c>
      <c r="C662" s="1552" t="s">
        <v>181</v>
      </c>
      <c r="E662" s="1553"/>
    </row>
    <row r="663" spans="1:5" ht="18.75">
      <c r="A663" s="1547" t="s">
        <v>1610</v>
      </c>
      <c r="B663" s="1570" t="s">
        <v>1944</v>
      </c>
      <c r="C663" s="1552" t="s">
        <v>181</v>
      </c>
      <c r="E663" s="1553"/>
    </row>
    <row r="664" spans="1:5" ht="18.75">
      <c r="A664" s="1547" t="s">
        <v>1611</v>
      </c>
      <c r="B664" s="1570" t="s">
        <v>1945</v>
      </c>
      <c r="C664" s="1552" t="s">
        <v>181</v>
      </c>
      <c r="E664" s="1553"/>
    </row>
    <row r="665" spans="1:5" ht="18.75">
      <c r="A665" s="1547" t="s">
        <v>1612</v>
      </c>
      <c r="B665" s="1570" t="s">
        <v>1946</v>
      </c>
      <c r="C665" s="1552" t="s">
        <v>181</v>
      </c>
      <c r="E665" s="1553"/>
    </row>
    <row r="666" spans="1:5" ht="18.75">
      <c r="A666" s="1547" t="s">
        <v>1613</v>
      </c>
      <c r="B666" s="1570" t="s">
        <v>1947</v>
      </c>
      <c r="C666" s="1552" t="s">
        <v>181</v>
      </c>
      <c r="E666" s="1553"/>
    </row>
    <row r="667" spans="1:5" ht="18.75">
      <c r="A667" s="1547" t="s">
        <v>1614</v>
      </c>
      <c r="B667" s="1570" t="s">
        <v>1948</v>
      </c>
      <c r="C667" s="1552" t="s">
        <v>181</v>
      </c>
      <c r="E667" s="1553"/>
    </row>
    <row r="668" spans="1:5" ht="19.5" thickBot="1">
      <c r="A668" s="1547" t="s">
        <v>1615</v>
      </c>
      <c r="B668" s="1573" t="s">
        <v>1949</v>
      </c>
      <c r="C668" s="1552" t="s">
        <v>181</v>
      </c>
      <c r="E668" s="1553"/>
    </row>
    <row r="669" spans="1:5" ht="18.75">
      <c r="A669" s="1547" t="s">
        <v>1616</v>
      </c>
      <c r="B669" s="1569" t="s">
        <v>1950</v>
      </c>
      <c r="C669" s="1552" t="s">
        <v>181</v>
      </c>
      <c r="E669" s="1553"/>
    </row>
    <row r="670" spans="1:5" ht="18.75">
      <c r="A670" s="1547" t="s">
        <v>1617</v>
      </c>
      <c r="B670" s="1570" t="s">
        <v>1951</v>
      </c>
      <c r="C670" s="1552" t="s">
        <v>181</v>
      </c>
      <c r="E670" s="1553"/>
    </row>
    <row r="671" spans="1:5" ht="18.75">
      <c r="A671" s="1547" t="s">
        <v>1618</v>
      </c>
      <c r="B671" s="1570" t="s">
        <v>1952</v>
      </c>
      <c r="C671" s="1552" t="s">
        <v>181</v>
      </c>
      <c r="E671" s="1553"/>
    </row>
    <row r="672" spans="1:5" ht="18.75">
      <c r="A672" s="1547" t="s">
        <v>1619</v>
      </c>
      <c r="B672" s="1570" t="s">
        <v>1953</v>
      </c>
      <c r="C672" s="1552" t="s">
        <v>181</v>
      </c>
      <c r="E672" s="1553"/>
    </row>
    <row r="673" spans="1:5" ht="18.75">
      <c r="A673" s="1547" t="s">
        <v>1620</v>
      </c>
      <c r="B673" s="1570" t="s">
        <v>1954</v>
      </c>
      <c r="C673" s="1552" t="s">
        <v>181</v>
      </c>
      <c r="E673" s="1553"/>
    </row>
    <row r="674" spans="1:5" ht="18.75">
      <c r="A674" s="1547" t="s">
        <v>1621</v>
      </c>
      <c r="B674" s="1570" t="s">
        <v>1955</v>
      </c>
      <c r="C674" s="1552" t="s">
        <v>181</v>
      </c>
      <c r="E674" s="1553"/>
    </row>
    <row r="675" spans="1:5" ht="18.75">
      <c r="A675" s="1547" t="s">
        <v>1622</v>
      </c>
      <c r="B675" s="1570" t="s">
        <v>1956</v>
      </c>
      <c r="C675" s="1552" t="s">
        <v>181</v>
      </c>
      <c r="E675" s="1553"/>
    </row>
    <row r="676" spans="1:5" ht="18.75">
      <c r="A676" s="1547" t="s">
        <v>1623</v>
      </c>
      <c r="B676" s="1570" t="s">
        <v>1957</v>
      </c>
      <c r="C676" s="1552" t="s">
        <v>181</v>
      </c>
      <c r="E676" s="1553"/>
    </row>
    <row r="677" spans="1:5" ht="18.75">
      <c r="A677" s="1547" t="s">
        <v>1624</v>
      </c>
      <c r="B677" s="1570" t="s">
        <v>1958</v>
      </c>
      <c r="C677" s="1552" t="s">
        <v>181</v>
      </c>
      <c r="E677" s="1553"/>
    </row>
    <row r="678" spans="1:5" ht="19.5">
      <c r="A678" s="1547" t="s">
        <v>1625</v>
      </c>
      <c r="B678" s="1571" t="s">
        <v>1959</v>
      </c>
      <c r="C678" s="1552" t="s">
        <v>181</v>
      </c>
      <c r="E678" s="1553"/>
    </row>
    <row r="679" spans="1:5" ht="19.5" thickBot="1">
      <c r="A679" s="1547" t="s">
        <v>1626</v>
      </c>
      <c r="B679" s="1573" t="s">
        <v>1960</v>
      </c>
      <c r="C679" s="1552" t="s">
        <v>181</v>
      </c>
      <c r="E679" s="1553"/>
    </row>
    <row r="680" spans="1:5" ht="18.75">
      <c r="A680" s="1547" t="s">
        <v>1627</v>
      </c>
      <c r="B680" s="1569" t="s">
        <v>1961</v>
      </c>
      <c r="C680" s="1552" t="s">
        <v>181</v>
      </c>
      <c r="E680" s="1553"/>
    </row>
    <row r="681" spans="1:5" ht="18.75">
      <c r="A681" s="1547" t="s">
        <v>1628</v>
      </c>
      <c r="B681" s="1570" t="s">
        <v>1962</v>
      </c>
      <c r="C681" s="1552" t="s">
        <v>181</v>
      </c>
      <c r="E681" s="1553"/>
    </row>
    <row r="682" spans="1:5" ht="18.75">
      <c r="A682" s="1547" t="s">
        <v>1629</v>
      </c>
      <c r="B682" s="1570" t="s">
        <v>1963</v>
      </c>
      <c r="C682" s="1552" t="s">
        <v>181</v>
      </c>
      <c r="E682" s="1553"/>
    </row>
    <row r="683" spans="1:5" ht="18.75">
      <c r="A683" s="1547" t="s">
        <v>1630</v>
      </c>
      <c r="B683" s="1570" t="s">
        <v>1964</v>
      </c>
      <c r="C683" s="1552" t="s">
        <v>181</v>
      </c>
      <c r="E683" s="1553"/>
    </row>
    <row r="684" spans="1:5" ht="20.25" thickBot="1">
      <c r="A684" s="1547" t="s">
        <v>1631</v>
      </c>
      <c r="B684" s="1578" t="s">
        <v>1965</v>
      </c>
      <c r="C684" s="1552" t="s">
        <v>181</v>
      </c>
      <c r="E684" s="1553"/>
    </row>
    <row r="685" spans="1:5" ht="18.75">
      <c r="A685" s="1547" t="s">
        <v>1632</v>
      </c>
      <c r="B685" s="1569" t="s">
        <v>1966</v>
      </c>
      <c r="C685" s="1552" t="s">
        <v>181</v>
      </c>
      <c r="E685" s="1553"/>
    </row>
    <row r="686" spans="1:5" ht="18.75">
      <c r="A686" s="1547" t="s">
        <v>1633</v>
      </c>
      <c r="B686" s="1570" t="s">
        <v>1967</v>
      </c>
      <c r="C686" s="1552" t="s">
        <v>181</v>
      </c>
      <c r="E686" s="1553"/>
    </row>
    <row r="687" spans="1:5" ht="18.75">
      <c r="A687" s="1547" t="s">
        <v>1634</v>
      </c>
      <c r="B687" s="1570" t="s">
        <v>1968</v>
      </c>
      <c r="C687" s="1552" t="s">
        <v>181</v>
      </c>
      <c r="E687" s="1553"/>
    </row>
    <row r="688" spans="1:5" ht="18.75">
      <c r="A688" s="1547" t="s">
        <v>1635</v>
      </c>
      <c r="B688" s="1570" t="s">
        <v>1969</v>
      </c>
      <c r="C688" s="1552" t="s">
        <v>181</v>
      </c>
      <c r="E688" s="1553"/>
    </row>
    <row r="689" spans="1:5" ht="18.75">
      <c r="A689" s="1547" t="s">
        <v>1636</v>
      </c>
      <c r="B689" s="1570" t="s">
        <v>1970</v>
      </c>
      <c r="C689" s="1552" t="s">
        <v>181</v>
      </c>
      <c r="E689" s="1553"/>
    </row>
    <row r="690" spans="1:5" ht="18.75">
      <c r="A690" s="1547" t="s">
        <v>1637</v>
      </c>
      <c r="B690" s="1570" t="s">
        <v>1971</v>
      </c>
      <c r="C690" s="1552" t="s">
        <v>181</v>
      </c>
      <c r="E690" s="1553"/>
    </row>
    <row r="691" spans="1:5" ht="18.75">
      <c r="A691" s="1547" t="s">
        <v>1638</v>
      </c>
      <c r="B691" s="1570" t="s">
        <v>1972</v>
      </c>
      <c r="C691" s="1552" t="s">
        <v>181</v>
      </c>
      <c r="E691" s="1553"/>
    </row>
    <row r="692" spans="1:5" ht="18.75">
      <c r="A692" s="1547" t="s">
        <v>1639</v>
      </c>
      <c r="B692" s="1570" t="s">
        <v>1973</v>
      </c>
      <c r="C692" s="1552" t="s">
        <v>181</v>
      </c>
      <c r="E692" s="1553"/>
    </row>
    <row r="693" spans="1:5" ht="18.75">
      <c r="A693" s="1547" t="s">
        <v>1640</v>
      </c>
      <c r="B693" s="1570" t="s">
        <v>1974</v>
      </c>
      <c r="C693" s="1552" t="s">
        <v>181</v>
      </c>
      <c r="E693" s="1553"/>
    </row>
    <row r="694" spans="1:5" ht="18.75">
      <c r="A694" s="1547" t="s">
        <v>1641</v>
      </c>
      <c r="B694" s="1570" t="s">
        <v>1975</v>
      </c>
      <c r="C694" s="1552" t="s">
        <v>181</v>
      </c>
      <c r="E694" s="1553"/>
    </row>
    <row r="695" spans="1:5" ht="20.25" thickBot="1">
      <c r="A695" s="1547" t="s">
        <v>1642</v>
      </c>
      <c r="B695" s="1578" t="s">
        <v>1976</v>
      </c>
      <c r="C695" s="1552" t="s">
        <v>181</v>
      </c>
      <c r="E695" s="1553"/>
    </row>
    <row r="696" spans="1:5" ht="18.75">
      <c r="A696" s="1547" t="s">
        <v>1643</v>
      </c>
      <c r="B696" s="1569" t="s">
        <v>1977</v>
      </c>
      <c r="C696" s="1552" t="s">
        <v>181</v>
      </c>
      <c r="E696" s="1553"/>
    </row>
    <row r="697" spans="1:5" ht="18.75">
      <c r="A697" s="1547" t="s">
        <v>1644</v>
      </c>
      <c r="B697" s="1570" t="s">
        <v>1978</v>
      </c>
      <c r="C697" s="1552" t="s">
        <v>181</v>
      </c>
      <c r="E697" s="1553"/>
    </row>
    <row r="698" spans="1:5" ht="18.75">
      <c r="A698" s="1547" t="s">
        <v>1645</v>
      </c>
      <c r="B698" s="1570" t="s">
        <v>1979</v>
      </c>
      <c r="C698" s="1552" t="s">
        <v>181</v>
      </c>
      <c r="E698" s="1553"/>
    </row>
    <row r="699" spans="1:5" ht="18.75">
      <c r="A699" s="1547" t="s">
        <v>1646</v>
      </c>
      <c r="B699" s="1570" t="s">
        <v>1980</v>
      </c>
      <c r="C699" s="1552" t="s">
        <v>181</v>
      </c>
      <c r="E699" s="1553"/>
    </row>
    <row r="700" spans="1:5" ht="18.75">
      <c r="A700" s="1547" t="s">
        <v>1647</v>
      </c>
      <c r="B700" s="1570" t="s">
        <v>1981</v>
      </c>
      <c r="C700" s="1552" t="s">
        <v>181</v>
      </c>
      <c r="E700" s="1553"/>
    </row>
    <row r="701" spans="1:5" ht="18.75">
      <c r="A701" s="1547" t="s">
        <v>1648</v>
      </c>
      <c r="B701" s="1570" t="s">
        <v>1982</v>
      </c>
      <c r="C701" s="1552" t="s">
        <v>181</v>
      </c>
      <c r="E701" s="1553"/>
    </row>
    <row r="702" spans="1:5" ht="18.75">
      <c r="A702" s="1547" t="s">
        <v>1649</v>
      </c>
      <c r="B702" s="1570" t="s">
        <v>1983</v>
      </c>
      <c r="C702" s="1552" t="s">
        <v>181</v>
      </c>
      <c r="E702" s="1553"/>
    </row>
    <row r="703" spans="1:5" ht="18.75">
      <c r="A703" s="1547" t="s">
        <v>1650</v>
      </c>
      <c r="B703" s="1570" t="s">
        <v>1984</v>
      </c>
      <c r="C703" s="1552" t="s">
        <v>181</v>
      </c>
      <c r="E703" s="1553"/>
    </row>
    <row r="704" spans="1:5" ht="18.75">
      <c r="A704" s="1547" t="s">
        <v>1651</v>
      </c>
      <c r="B704" s="1570" t="s">
        <v>1985</v>
      </c>
      <c r="C704" s="1552" t="s">
        <v>181</v>
      </c>
      <c r="E704" s="1553"/>
    </row>
    <row r="705" spans="1:5" ht="20.25" thickBot="1">
      <c r="A705" s="1547" t="s">
        <v>1652</v>
      </c>
      <c r="B705" s="1578" t="s">
        <v>1986</v>
      </c>
      <c r="C705" s="1552" t="s">
        <v>181</v>
      </c>
      <c r="E705" s="1553"/>
    </row>
    <row r="706" spans="1:5" ht="18.75">
      <c r="A706" s="1547" t="s">
        <v>1653</v>
      </c>
      <c r="B706" s="1569" t="s">
        <v>1987</v>
      </c>
      <c r="C706" s="1552" t="s">
        <v>181</v>
      </c>
      <c r="E706" s="1553"/>
    </row>
    <row r="707" spans="1:5" ht="18.75">
      <c r="A707" s="1547" t="s">
        <v>1654</v>
      </c>
      <c r="B707" s="1570" t="s">
        <v>1988</v>
      </c>
      <c r="C707" s="1552" t="s">
        <v>181</v>
      </c>
      <c r="E707" s="1553"/>
    </row>
    <row r="708" spans="1:5" ht="18.75">
      <c r="A708" s="1547" t="s">
        <v>1655</v>
      </c>
      <c r="B708" s="1570" t="s">
        <v>1989</v>
      </c>
      <c r="C708" s="1552" t="s">
        <v>181</v>
      </c>
      <c r="E708" s="1553"/>
    </row>
    <row r="709" spans="1:5" ht="18.75">
      <c r="A709" s="1547" t="s">
        <v>1656</v>
      </c>
      <c r="B709" s="1570" t="s">
        <v>1990</v>
      </c>
      <c r="C709" s="1552" t="s">
        <v>181</v>
      </c>
      <c r="E709" s="1553"/>
    </row>
    <row r="710" spans="1:5" ht="20.25" thickBot="1">
      <c r="A710" s="1547" t="s">
        <v>1657</v>
      </c>
      <c r="B710" s="1578" t="s">
        <v>1991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800</v>
      </c>
      <c r="B712" s="1582" t="s">
        <v>799</v>
      </c>
      <c r="C712" s="1583" t="s">
        <v>800</v>
      </c>
    </row>
    <row r="713" spans="1:3" ht="14.25">
      <c r="A713" s="1584"/>
      <c r="B713" s="1585">
        <v>43131</v>
      </c>
      <c r="C713" s="1584" t="s">
        <v>1658</v>
      </c>
    </row>
    <row r="714" spans="1:3" ht="14.25">
      <c r="A714" s="1584"/>
      <c r="B714" s="1585">
        <v>43159</v>
      </c>
      <c r="C714" s="1584" t="s">
        <v>1659</v>
      </c>
    </row>
    <row r="715" spans="1:3" ht="14.25">
      <c r="A715" s="1584"/>
      <c r="B715" s="1585">
        <v>43190</v>
      </c>
      <c r="C715" s="1584" t="s">
        <v>1660</v>
      </c>
    </row>
    <row r="716" spans="1:3" ht="14.25">
      <c r="A716" s="1584"/>
      <c r="B716" s="1585">
        <v>43220</v>
      </c>
      <c r="C716" s="1584" t="s">
        <v>1661</v>
      </c>
    </row>
    <row r="717" spans="1:3" ht="14.25">
      <c r="A717" s="1584"/>
      <c r="B717" s="1585">
        <v>43251</v>
      </c>
      <c r="C717" s="1584" t="s">
        <v>1662</v>
      </c>
    </row>
    <row r="718" spans="1:3" ht="14.25">
      <c r="A718" s="1584"/>
      <c r="B718" s="1585">
        <v>43281</v>
      </c>
      <c r="C718" s="1584" t="s">
        <v>1663</v>
      </c>
    </row>
    <row r="719" spans="1:3" ht="14.25">
      <c r="A719" s="1584"/>
      <c r="B719" s="1585">
        <v>43312</v>
      </c>
      <c r="C719" s="1584" t="s">
        <v>1664</v>
      </c>
    </row>
    <row r="720" spans="1:3" ht="14.25">
      <c r="A720" s="1584"/>
      <c r="B720" s="1585">
        <v>43343</v>
      </c>
      <c r="C720" s="1584" t="s">
        <v>1665</v>
      </c>
    </row>
    <row r="721" spans="1:3" ht="14.25">
      <c r="A721" s="1584"/>
      <c r="B721" s="1585">
        <v>43373</v>
      </c>
      <c r="C721" s="1584" t="s">
        <v>1666</v>
      </c>
    </row>
    <row r="722" spans="1:3" ht="14.25">
      <c r="A722" s="1584"/>
      <c r="B722" s="1585">
        <v>43404</v>
      </c>
      <c r="C722" s="1584" t="s">
        <v>1667</v>
      </c>
    </row>
    <row r="723" spans="1:3" ht="14.25">
      <c r="A723" s="1584"/>
      <c r="B723" s="1585">
        <v>43434</v>
      </c>
      <c r="C723" s="1584" t="s">
        <v>1668</v>
      </c>
    </row>
    <row r="724" spans="1:3" ht="14.25">
      <c r="A724" s="1584"/>
      <c r="B724" s="1585">
        <v>43465</v>
      </c>
      <c r="C724" s="1584" t="s">
        <v>1669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2076</v>
      </c>
      <c r="I2" s="61"/>
    </row>
    <row r="3" spans="1:9" ht="12.75">
      <c r="A3" s="61" t="s">
        <v>715</v>
      </c>
      <c r="B3" s="61" t="s">
        <v>2074</v>
      </c>
      <c r="I3" s="61"/>
    </row>
    <row r="4" spans="1:9" ht="15.75">
      <c r="A4" s="61" t="s">
        <v>716</v>
      </c>
      <c r="B4" s="61" t="s">
        <v>1263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841</v>
      </c>
      <c r="N15" s="238"/>
      <c r="O15" s="1363" t="s">
        <v>1264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2">
        <f>$B$9</f>
        <v>0</v>
      </c>
      <c r="J16" s="1803"/>
      <c r="K16" s="180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5">
        <f>$B$12</f>
        <v>0</v>
      </c>
      <c r="J19" s="1806"/>
      <c r="K19" s="1807"/>
      <c r="L19" s="411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808" t="s">
        <v>2028</v>
      </c>
      <c r="M23" s="1809"/>
      <c r="N23" s="1809"/>
      <c r="O23" s="1810"/>
      <c r="P23" s="1811" t="s">
        <v>2029</v>
      </c>
      <c r="Q23" s="1812"/>
      <c r="R23" s="1812"/>
      <c r="S23" s="181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646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798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720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4" t="s">
        <v>750</v>
      </c>
      <c r="K30" s="181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4" t="s">
        <v>753</v>
      </c>
      <c r="K33" s="179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6" t="s">
        <v>194</v>
      </c>
      <c r="K39" s="179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8" t="s">
        <v>199</v>
      </c>
      <c r="K47" s="1799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4" t="s">
        <v>200</v>
      </c>
      <c r="K48" s="179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6" t="s">
        <v>274</v>
      </c>
      <c r="K66" s="178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6" t="s">
        <v>728</v>
      </c>
      <c r="K70" s="178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6" t="s">
        <v>219</v>
      </c>
      <c r="K76" s="178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6" t="s">
        <v>221</v>
      </c>
      <c r="K79" s="1787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2" t="s">
        <v>222</v>
      </c>
      <c r="K80" s="179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2" t="s">
        <v>223</v>
      </c>
      <c r="K81" s="179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2" t="s">
        <v>1674</v>
      </c>
      <c r="K82" s="179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6" t="s">
        <v>224</v>
      </c>
      <c r="K83" s="178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2008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2009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1671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6" t="s">
        <v>236</v>
      </c>
      <c r="K99" s="1787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6" t="s">
        <v>237</v>
      </c>
      <c r="K100" s="1787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6" t="s">
        <v>238</v>
      </c>
      <c r="K101" s="1787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6" t="s">
        <v>239</v>
      </c>
      <c r="K102" s="178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6" t="s">
        <v>1675</v>
      </c>
      <c r="K109" s="178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6" t="s">
        <v>1672</v>
      </c>
      <c r="K113" s="1787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6" t="s">
        <v>1673</v>
      </c>
      <c r="K114" s="1787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2" t="s">
        <v>249</v>
      </c>
      <c r="K115" s="179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6" t="s">
        <v>275</v>
      </c>
      <c r="K116" s="178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4" t="s">
        <v>250</v>
      </c>
      <c r="K119" s="1785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4" t="s">
        <v>251</v>
      </c>
      <c r="K120" s="178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4" t="s">
        <v>631</v>
      </c>
      <c r="K128" s="178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4" t="s">
        <v>691</v>
      </c>
      <c r="K131" s="1785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6" t="s">
        <v>692</v>
      </c>
      <c r="K132" s="178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922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0" t="s">
        <v>700</v>
      </c>
      <c r="K141" s="1791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0" t="s">
        <v>700</v>
      </c>
      <c r="K142" s="1791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747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2018-07-13T10:12:32Z</cp:lastPrinted>
  <dcterms:created xsi:type="dcterms:W3CDTF">1997-12-10T11:54:07Z</dcterms:created>
  <dcterms:modified xsi:type="dcterms:W3CDTF">2018-10-05T10:51:56Z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